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ruppofsitaliane-my.sharepoint.com/personal/958856_rfi_it/Documents/Delibera 55-2025/Delibera ART 116/Consegna/Allegati/"/>
    </mc:Choice>
  </mc:AlternateContent>
  <xr:revisionPtr revIDLastSave="823" documentId="13_ncr:1_{C4E4E0E2-C09C-440F-8E54-695C21CAFEBE}" xr6:coauthVersionLast="47" xr6:coauthVersionMax="47" xr10:uidLastSave="{644CF119-17FD-4870-9F2F-17E0FBB855B4}"/>
  <bookViews>
    <workbookView xWindow="28680" yWindow="-120" windowWidth="29040" windowHeight="15720" xr2:uid="{00000000-000D-0000-FFFF-FFFF00000000}"/>
  </bookViews>
  <sheets>
    <sheet name="Reg_Allungamenti" sheetId="10" r:id="rId1"/>
    <sheet name="sintesi" sheetId="13" r:id="rId2"/>
  </sheets>
  <definedNames>
    <definedName name="_xlnm._FilterDatabase" localSheetId="0" hidden="1">Reg_Allungamenti!$B$1:$AJ$135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3" l="1"/>
  <c r="C37" i="13"/>
  <c r="C38" i="13"/>
  <c r="C39" i="13"/>
  <c r="C40" i="13"/>
  <c r="C41" i="13"/>
  <c r="C42" i="13"/>
  <c r="C35" i="13"/>
  <c r="C16" i="13"/>
  <c r="C17" i="13"/>
  <c r="C18" i="13"/>
  <c r="C19" i="13"/>
  <c r="C20" i="13"/>
  <c r="C21" i="13"/>
  <c r="C15" i="13"/>
  <c r="B28" i="13" a="1"/>
  <c r="B28" i="13" s="1"/>
  <c r="B7" i="13" a="1"/>
  <c r="B7" i="13" s="1"/>
  <c r="AF2" i="10"/>
  <c r="AF3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58" i="10"/>
  <c r="AF59" i="10"/>
  <c r="AF60" i="10"/>
  <c r="AF61" i="10"/>
  <c r="AF62" i="10"/>
  <c r="AF63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125" i="10"/>
  <c r="AF126" i="10"/>
  <c r="AF127" i="10"/>
  <c r="AF128" i="10"/>
  <c r="AF129" i="10"/>
  <c r="AF130" i="10"/>
  <c r="AF131" i="10"/>
  <c r="AF132" i="10"/>
  <c r="AF133" i="10"/>
  <c r="AF134" i="10"/>
  <c r="AF135" i="10"/>
  <c r="T44" i="10" l="1"/>
  <c r="P81" i="10"/>
  <c r="P109" i="10"/>
  <c r="P113" i="10"/>
  <c r="P114" i="10"/>
  <c r="T122" i="10"/>
  <c r="P128" i="10"/>
  <c r="P135" i="10"/>
  <c r="R128" i="10" l="1"/>
  <c r="AG128" i="10" s="1"/>
  <c r="T132" i="10"/>
  <c r="T116" i="10"/>
  <c r="T91" i="10"/>
  <c r="W129" i="10"/>
  <c r="Y129" i="10" s="1"/>
  <c r="W116" i="10"/>
  <c r="T87" i="10"/>
  <c r="T107" i="10"/>
  <c r="J110" i="10"/>
  <c r="K110" i="10" s="1"/>
  <c r="M110" i="10" s="1"/>
  <c r="W124" i="10"/>
  <c r="T96" i="10"/>
  <c r="P120" i="10"/>
  <c r="R120" i="10" s="1"/>
  <c r="AG120" i="10" s="1"/>
  <c r="W126" i="10"/>
  <c r="P70" i="10"/>
  <c r="P122" i="10"/>
  <c r="T110" i="10"/>
  <c r="T129" i="10"/>
  <c r="P133" i="10"/>
  <c r="J129" i="10"/>
  <c r="K129" i="10" s="1"/>
  <c r="M129" i="10" s="1"/>
  <c r="J101" i="10"/>
  <c r="K101" i="10" s="1"/>
  <c r="M101" i="10" s="1"/>
  <c r="P85" i="10"/>
  <c r="W132" i="10"/>
  <c r="Y132" i="10" s="1"/>
  <c r="P2" i="10"/>
  <c r="J131" i="10"/>
  <c r="K131" i="10" s="1"/>
  <c r="M131" i="10" s="1"/>
  <c r="J124" i="10"/>
  <c r="K124" i="10" s="1"/>
  <c r="P130" i="10"/>
  <c r="R130" i="10" s="1"/>
  <c r="AG130" i="10" s="1"/>
  <c r="T127" i="10"/>
  <c r="T115" i="10"/>
  <c r="P35" i="10"/>
  <c r="T134" i="10"/>
  <c r="P125" i="10"/>
  <c r="R125" i="10" s="1"/>
  <c r="AG125" i="10" s="1"/>
  <c r="P123" i="10"/>
  <c r="R123" i="10" s="1"/>
  <c r="AG123" i="10" s="1"/>
  <c r="W119" i="10"/>
  <c r="P117" i="10"/>
  <c r="R117" i="10" s="1"/>
  <c r="AG117" i="10" s="1"/>
  <c r="W99" i="10"/>
  <c r="T16" i="10"/>
  <c r="R135" i="10"/>
  <c r="AG135" i="10" s="1"/>
  <c r="R114" i="10"/>
  <c r="AG114" i="10" s="1"/>
  <c r="T120" i="10"/>
  <c r="J133" i="10"/>
  <c r="K133" i="10" s="1"/>
  <c r="M133" i="10" s="1"/>
  <c r="W131" i="10"/>
  <c r="Y131" i="10" s="1"/>
  <c r="J121" i="10"/>
  <c r="K121" i="10" s="1"/>
  <c r="J119" i="10"/>
  <c r="K119" i="10" s="1"/>
  <c r="P110" i="10"/>
  <c r="P99" i="10"/>
  <c r="W82" i="10"/>
  <c r="Y82" i="10" s="1"/>
  <c r="W106" i="10"/>
  <c r="T102" i="10"/>
  <c r="P98" i="10"/>
  <c r="R98" i="10" s="1"/>
  <c r="AG98" i="10" s="1"/>
  <c r="J97" i="10"/>
  <c r="K97" i="10" s="1"/>
  <c r="W95" i="10"/>
  <c r="P94" i="10"/>
  <c r="R94" i="10" s="1"/>
  <c r="AG94" i="10" s="1"/>
  <c r="J93" i="10"/>
  <c r="K93" i="10" s="1"/>
  <c r="T90" i="10"/>
  <c r="P66" i="10"/>
  <c r="T50" i="10"/>
  <c r="T41" i="10"/>
  <c r="P4" i="10"/>
  <c r="W8" i="10"/>
  <c r="P12" i="10"/>
  <c r="R12" i="10" s="1"/>
  <c r="AG12" i="10" s="1"/>
  <c r="W13" i="10"/>
  <c r="Y13" i="10" s="1"/>
  <c r="P17" i="10"/>
  <c r="W18" i="10"/>
  <c r="Y18" i="10" s="1"/>
  <c r="T20" i="10"/>
  <c r="T22" i="10"/>
  <c r="P31" i="10"/>
  <c r="R31" i="10" s="1"/>
  <c r="AG31" i="10" s="1"/>
  <c r="T33" i="10"/>
  <c r="W39" i="10"/>
  <c r="Y39" i="10" s="1"/>
  <c r="P43" i="10"/>
  <c r="R43" i="10" s="1"/>
  <c r="AG43" i="10" s="1"/>
  <c r="W44" i="10"/>
  <c r="Y44" i="10" s="1"/>
  <c r="P49" i="10"/>
  <c r="J50" i="10"/>
  <c r="K50" i="10" s="1"/>
  <c r="M50" i="10" s="1"/>
  <c r="T51" i="10"/>
  <c r="T53" i="10"/>
  <c r="J3" i="10"/>
  <c r="K3" i="10" s="1"/>
  <c r="T4" i="10"/>
  <c r="P5" i="10"/>
  <c r="R5" i="10" s="1"/>
  <c r="AG5" i="10" s="1"/>
  <c r="P10" i="10"/>
  <c r="R10" i="10" s="1"/>
  <c r="AG10" i="10" s="1"/>
  <c r="T12" i="10"/>
  <c r="T17" i="10"/>
  <c r="P19" i="10"/>
  <c r="P3" i="10"/>
  <c r="J6" i="10"/>
  <c r="K6" i="10" s="1"/>
  <c r="P8" i="10"/>
  <c r="R8" i="10" s="1"/>
  <c r="AG8" i="10" s="1"/>
  <c r="J12" i="10"/>
  <c r="K12" i="10" s="1"/>
  <c r="T14" i="10"/>
  <c r="W15" i="10"/>
  <c r="P18" i="10"/>
  <c r="J20" i="10"/>
  <c r="K20" i="10" s="1"/>
  <c r="M20" i="10" s="1"/>
  <c r="J22" i="10"/>
  <c r="K22" i="10" s="1"/>
  <c r="M22" i="10" s="1"/>
  <c r="P23" i="10"/>
  <c r="P30" i="10"/>
  <c r="P34" i="10"/>
  <c r="T38" i="10"/>
  <c r="T45" i="10"/>
  <c r="P50" i="10"/>
  <c r="R50" i="10" s="1"/>
  <c r="AG50" i="10" s="1"/>
  <c r="P52" i="10"/>
  <c r="T54" i="10"/>
  <c r="T56" i="10"/>
  <c r="T5" i="10"/>
  <c r="P7" i="10"/>
  <c r="R7" i="10" s="1"/>
  <c r="AG7" i="10" s="1"/>
  <c r="J9" i="10"/>
  <c r="K9" i="10" s="1"/>
  <c r="T11" i="10"/>
  <c r="P13" i="10"/>
  <c r="R13" i="10" s="1"/>
  <c r="AG13" i="10" s="1"/>
  <c r="W14" i="10"/>
  <c r="Y14" i="10" s="1"/>
  <c r="T21" i="10"/>
  <c r="T24" i="10"/>
  <c r="T26" i="10"/>
  <c r="T28" i="10"/>
  <c r="J29" i="10"/>
  <c r="K29" i="10" s="1"/>
  <c r="M29" i="10" s="1"/>
  <c r="W31" i="10"/>
  <c r="T32" i="10"/>
  <c r="T40" i="10"/>
  <c r="J41" i="10"/>
  <c r="K41" i="10" s="1"/>
  <c r="J46" i="10"/>
  <c r="K46" i="10" s="1"/>
  <c r="T47" i="10"/>
  <c r="T3" i="10"/>
  <c r="T10" i="10"/>
  <c r="J11" i="10"/>
  <c r="K11" i="10" s="1"/>
  <c r="M11" i="10" s="1"/>
  <c r="T13" i="10"/>
  <c r="P15" i="10"/>
  <c r="R15" i="10" s="1"/>
  <c r="AG15" i="10" s="1"/>
  <c r="J17" i="10"/>
  <c r="K17" i="10" s="1"/>
  <c r="W19" i="10"/>
  <c r="Y19" i="10" s="1"/>
  <c r="P20" i="10"/>
  <c r="T23" i="10"/>
  <c r="P27" i="10"/>
  <c r="R27" i="10" s="1"/>
  <c r="AG27" i="10" s="1"/>
  <c r="P29" i="10"/>
  <c r="W30" i="10"/>
  <c r="P33" i="10"/>
  <c r="R33" i="10" s="1"/>
  <c r="AG33" i="10" s="1"/>
  <c r="T34" i="10"/>
  <c r="J38" i="10"/>
  <c r="K38" i="10" s="1"/>
  <c r="M38" i="10" s="1"/>
  <c r="J45" i="10"/>
  <c r="K45" i="10" s="1"/>
  <c r="M45" i="10" s="1"/>
  <c r="W50" i="10"/>
  <c r="Y50" i="10" s="1"/>
  <c r="P51" i="10"/>
  <c r="R51" i="10" s="1"/>
  <c r="AG51" i="10" s="1"/>
  <c r="P53" i="10"/>
  <c r="R53" i="10" s="1"/>
  <c r="AG53" i="10" s="1"/>
  <c r="J56" i="10"/>
  <c r="K56" i="10" s="1"/>
  <c r="W10" i="10"/>
  <c r="T25" i="10"/>
  <c r="T29" i="10"/>
  <c r="P38" i="10"/>
  <c r="J55" i="10"/>
  <c r="K55" i="10" s="1"/>
  <c r="M55" i="10" s="1"/>
  <c r="T57" i="10"/>
  <c r="T59" i="10"/>
  <c r="P63" i="10"/>
  <c r="T67" i="10"/>
  <c r="T69" i="10"/>
  <c r="J70" i="10"/>
  <c r="K70" i="10" s="1"/>
  <c r="J4" i="10"/>
  <c r="K4" i="10" s="1"/>
  <c r="T7" i="10"/>
  <c r="J14" i="10"/>
  <c r="K14" i="10" s="1"/>
  <c r="M14" i="10" s="1"/>
  <c r="T15" i="10"/>
  <c r="W20" i="10"/>
  <c r="P24" i="10"/>
  <c r="R24" i="10" s="1"/>
  <c r="AG24" i="10" s="1"/>
  <c r="P28" i="10"/>
  <c r="P32" i="10"/>
  <c r="R32" i="10" s="1"/>
  <c r="AG32" i="10" s="1"/>
  <c r="J37" i="10"/>
  <c r="K37" i="10" s="1"/>
  <c r="M37" i="10" s="1"/>
  <c r="J42" i="10"/>
  <c r="K42" i="10" s="1"/>
  <c r="M42" i="10" s="1"/>
  <c r="T43" i="10"/>
  <c r="P47" i="10"/>
  <c r="R47" i="10" s="1"/>
  <c r="AG47" i="10" s="1"/>
  <c r="J52" i="10"/>
  <c r="K52" i="10" s="1"/>
  <c r="M52" i="10" s="1"/>
  <c r="P54" i="10"/>
  <c r="P58" i="10"/>
  <c r="R58" i="10" s="1"/>
  <c r="AG58" i="10" s="1"/>
  <c r="W59" i="10"/>
  <c r="T61" i="10"/>
  <c r="P65" i="10"/>
  <c r="R65" i="10" s="1"/>
  <c r="AG65" i="10" s="1"/>
  <c r="J67" i="10"/>
  <c r="K67" i="10" s="1"/>
  <c r="P68" i="10"/>
  <c r="P71" i="10"/>
  <c r="R71" i="10" s="1"/>
  <c r="AG71" i="10" s="1"/>
  <c r="T73" i="10"/>
  <c r="J74" i="10"/>
  <c r="K74" i="10" s="1"/>
  <c r="P75" i="10"/>
  <c r="T76" i="10"/>
  <c r="P84" i="10"/>
  <c r="R84" i="10" s="1"/>
  <c r="AG84" i="10" s="1"/>
  <c r="P6" i="10"/>
  <c r="R6" i="10" s="1"/>
  <c r="AG6" i="10" s="1"/>
  <c r="W7" i="10"/>
  <c r="Y7" i="10" s="1"/>
  <c r="P9" i="10"/>
  <c r="R9" i="10" s="1"/>
  <c r="AG9" i="10" s="1"/>
  <c r="P14" i="10"/>
  <c r="J19" i="10"/>
  <c r="K19" i="10" s="1"/>
  <c r="P22" i="10"/>
  <c r="R22" i="10" s="1"/>
  <c r="AG22" i="10" s="1"/>
  <c r="W28" i="10"/>
  <c r="Y28" i="10" s="1"/>
  <c r="J31" i="10"/>
  <c r="K31" i="10" s="1"/>
  <c r="P37" i="10"/>
  <c r="R37" i="10" s="1"/>
  <c r="AG37" i="10" s="1"/>
  <c r="P42" i="10"/>
  <c r="R42" i="10" s="1"/>
  <c r="AG42" i="10" s="1"/>
  <c r="P55" i="10"/>
  <c r="R55" i="10" s="1"/>
  <c r="AG55" i="10" s="1"/>
  <c r="P60" i="10"/>
  <c r="W61" i="10"/>
  <c r="T63" i="10"/>
  <c r="T66" i="10"/>
  <c r="W70" i="10"/>
  <c r="T72" i="10"/>
  <c r="W74" i="10"/>
  <c r="Y74" i="10" s="1"/>
  <c r="W76" i="10"/>
  <c r="Y76" i="10" s="1"/>
  <c r="P78" i="10"/>
  <c r="J81" i="10"/>
  <c r="K81" i="10" s="1"/>
  <c r="M81" i="10" s="1"/>
  <c r="T9" i="10"/>
  <c r="J26" i="10"/>
  <c r="K26" i="10" s="1"/>
  <c r="P36" i="10"/>
  <c r="T37" i="10"/>
  <c r="P41" i="10"/>
  <c r="T42" i="10"/>
  <c r="P46" i="10"/>
  <c r="R46" i="10" s="1"/>
  <c r="AG46" i="10" s="1"/>
  <c r="J49" i="10"/>
  <c r="K49" i="10" s="1"/>
  <c r="T55" i="10"/>
  <c r="P56" i="10"/>
  <c r="R56" i="10" s="1"/>
  <c r="AG56" i="10" s="1"/>
  <c r="J57" i="10"/>
  <c r="K57" i="10" s="1"/>
  <c r="T58" i="10"/>
  <c r="J59" i="10"/>
  <c r="K59" i="10" s="1"/>
  <c r="M59" i="10" s="1"/>
  <c r="P62" i="10"/>
  <c r="R62" i="10" s="1"/>
  <c r="AG62" i="10" s="1"/>
  <c r="W63" i="10"/>
  <c r="Y63" i="10" s="1"/>
  <c r="P64" i="10"/>
  <c r="R64" i="10" s="1"/>
  <c r="AG64" i="10" s="1"/>
  <c r="J66" i="10"/>
  <c r="K66" i="10" s="1"/>
  <c r="J73" i="10"/>
  <c r="K73" i="10" s="1"/>
  <c r="W73" i="10"/>
  <c r="P77" i="10"/>
  <c r="J79" i="10"/>
  <c r="K79" i="10" s="1"/>
  <c r="T6" i="10"/>
  <c r="P11" i="10"/>
  <c r="R11" i="10" s="1"/>
  <c r="AG11" i="10" s="1"/>
  <c r="T19" i="10"/>
  <c r="P21" i="10"/>
  <c r="R21" i="10" s="1"/>
  <c r="AG21" i="10" s="1"/>
  <c r="T27" i="10"/>
  <c r="J39" i="10"/>
  <c r="K39" i="10" s="1"/>
  <c r="M39" i="10" s="1"/>
  <c r="W42" i="10"/>
  <c r="P45" i="10"/>
  <c r="T46" i="10"/>
  <c r="T52" i="10"/>
  <c r="W54" i="10"/>
  <c r="Y54" i="10" s="1"/>
  <c r="T65" i="10"/>
  <c r="P67" i="10"/>
  <c r="R67" i="10" s="1"/>
  <c r="AG67" i="10" s="1"/>
  <c r="T68" i="10"/>
  <c r="J72" i="10"/>
  <c r="K72" i="10" s="1"/>
  <c r="M72" i="10" s="1"/>
  <c r="M73" i="10"/>
  <c r="J76" i="10"/>
  <c r="K76" i="10" s="1"/>
  <c r="T78" i="10"/>
  <c r="W80" i="10"/>
  <c r="Y80" i="10" s="1"/>
  <c r="J18" i="10"/>
  <c r="K18" i="10" s="1"/>
  <c r="J32" i="10"/>
  <c r="K32" i="10" s="1"/>
  <c r="M32" i="10" s="1"/>
  <c r="T35" i="10"/>
  <c r="P57" i="10"/>
  <c r="R57" i="10" s="1"/>
  <c r="AG57" i="10" s="1"/>
  <c r="T62" i="10"/>
  <c r="P74" i="10"/>
  <c r="T75" i="10"/>
  <c r="P79" i="10"/>
  <c r="R79" i="10" s="1"/>
  <c r="AG79" i="10" s="1"/>
  <c r="P80" i="10"/>
  <c r="R80" i="10" s="1"/>
  <c r="AG80" i="10" s="1"/>
  <c r="T84" i="10"/>
  <c r="P25" i="10"/>
  <c r="W35" i="10"/>
  <c r="Y35" i="10" s="1"/>
  <c r="P39" i="10"/>
  <c r="R39" i="10" s="1"/>
  <c r="AG39" i="10" s="1"/>
  <c r="T49" i="10"/>
  <c r="W60" i="10"/>
  <c r="Y60" i="10" s="1"/>
  <c r="P69" i="10"/>
  <c r="T70" i="10"/>
  <c r="P72" i="10"/>
  <c r="P73" i="10"/>
  <c r="J78" i="10"/>
  <c r="K78" i="10" s="1"/>
  <c r="M78" i="10" s="1"/>
  <c r="T80" i="10"/>
  <c r="X80" i="10" s="1"/>
  <c r="R81" i="10"/>
  <c r="AG81" i="10" s="1"/>
  <c r="W84" i="10"/>
  <c r="P91" i="10"/>
  <c r="R91" i="10" s="1"/>
  <c r="AG91" i="10" s="1"/>
  <c r="T92" i="10"/>
  <c r="P93" i="10"/>
  <c r="W94" i="10"/>
  <c r="P97" i="10"/>
  <c r="T100" i="10"/>
  <c r="T103" i="10"/>
  <c r="T109" i="10"/>
  <c r="T111" i="10"/>
  <c r="T113" i="10"/>
  <c r="P116" i="10"/>
  <c r="R116" i="10" s="1"/>
  <c r="AG116" i="10" s="1"/>
  <c r="P118" i="10"/>
  <c r="R118" i="10" s="1"/>
  <c r="AG118" i="10" s="1"/>
  <c r="T18" i="10"/>
  <c r="P26" i="10"/>
  <c r="R26" i="10" s="1"/>
  <c r="AG26" i="10" s="1"/>
  <c r="T36" i="10"/>
  <c r="T39" i="10"/>
  <c r="P59" i="10"/>
  <c r="T64" i="10"/>
  <c r="T74" i="10"/>
  <c r="T79" i="10"/>
  <c r="T81" i="10"/>
  <c r="P82" i="10"/>
  <c r="R82" i="10" s="1"/>
  <c r="AG82" i="10" s="1"/>
  <c r="J83" i="10"/>
  <c r="K83" i="10" s="1"/>
  <c r="M83" i="10" s="1"/>
  <c r="P86" i="10"/>
  <c r="R86" i="10" s="1"/>
  <c r="AG86" i="10" s="1"/>
  <c r="W87" i="10"/>
  <c r="W92" i="10"/>
  <c r="Y92" i="10" s="1"/>
  <c r="J94" i="10"/>
  <c r="K94" i="10" s="1"/>
  <c r="P95" i="10"/>
  <c r="R95" i="10" s="1"/>
  <c r="AG95" i="10" s="1"/>
  <c r="J98" i="10"/>
  <c r="K98" i="10" s="1"/>
  <c r="P101" i="10"/>
  <c r="R101" i="10" s="1"/>
  <c r="AG101" i="10" s="1"/>
  <c r="W103" i="10"/>
  <c r="T105" i="10"/>
  <c r="P106" i="10"/>
  <c r="R106" i="10" s="1"/>
  <c r="AG106" i="10" s="1"/>
  <c r="T30" i="10"/>
  <c r="W40" i="10"/>
  <c r="Y40" i="10" s="1"/>
  <c r="J47" i="10"/>
  <c r="K47" i="10" s="1"/>
  <c r="M47" i="10" s="1"/>
  <c r="J58" i="10"/>
  <c r="K58" i="10" s="1"/>
  <c r="M58" i="10" s="1"/>
  <c r="AH58" i="10" s="1"/>
  <c r="P61" i="10"/>
  <c r="R61" i="10" s="1"/>
  <c r="AG61" i="10" s="1"/>
  <c r="T82" i="10"/>
  <c r="T86" i="10"/>
  <c r="J87" i="10"/>
  <c r="K87" i="10" s="1"/>
  <c r="M87" i="10" s="1"/>
  <c r="P90" i="10"/>
  <c r="R90" i="10" s="1"/>
  <c r="AG90" i="10" s="1"/>
  <c r="T93" i="10"/>
  <c r="T95" i="10"/>
  <c r="T97" i="10"/>
  <c r="T101" i="10"/>
  <c r="P102" i="10"/>
  <c r="R102" i="10" s="1"/>
  <c r="AG102" i="10" s="1"/>
  <c r="J105" i="10"/>
  <c r="K105" i="10" s="1"/>
  <c r="M105" i="10" s="1"/>
  <c r="T106" i="10"/>
  <c r="P108" i="10"/>
  <c r="R108" i="10" s="1"/>
  <c r="AG108" i="10" s="1"/>
  <c r="J109" i="10"/>
  <c r="K109" i="10" s="1"/>
  <c r="P112" i="10"/>
  <c r="J113" i="10"/>
  <c r="K113" i="10" s="1"/>
  <c r="J7" i="10"/>
  <c r="K7" i="10" s="1"/>
  <c r="P16" i="10"/>
  <c r="R16" i="10" s="1"/>
  <c r="AG16" i="10" s="1"/>
  <c r="J24" i="10"/>
  <c r="K24" i="10" s="1"/>
  <c r="W27" i="10"/>
  <c r="Y27" i="10" s="1"/>
  <c r="P44" i="10"/>
  <c r="R44" i="10" s="1"/>
  <c r="AG44" i="10" s="1"/>
  <c r="W66" i="10"/>
  <c r="Y66" i="10" s="1"/>
  <c r="J68" i="10"/>
  <c r="K68" i="10" s="1"/>
  <c r="M68" i="10" s="1"/>
  <c r="T71" i="10"/>
  <c r="J75" i="10"/>
  <c r="K75" i="10" s="1"/>
  <c r="M75" i="10" s="1"/>
  <c r="P76" i="10"/>
  <c r="T77" i="10"/>
  <c r="P83" i="10"/>
  <c r="R83" i="10" s="1"/>
  <c r="AG83" i="10" s="1"/>
  <c r="J84" i="10"/>
  <c r="K84" i="10" s="1"/>
  <c r="J86" i="10"/>
  <c r="K86" i="10" s="1"/>
  <c r="W91" i="10"/>
  <c r="X91" i="10" s="1"/>
  <c r="AA91" i="10" s="1"/>
  <c r="T99" i="10"/>
  <c r="T114" i="10"/>
  <c r="T2" i="10"/>
  <c r="J135" i="10"/>
  <c r="K135" i="10" s="1"/>
  <c r="M135" i="10" s="1"/>
  <c r="P134" i="10"/>
  <c r="R134" i="10" s="1"/>
  <c r="AG134" i="10" s="1"/>
  <c r="W133" i="10"/>
  <c r="P132" i="10"/>
  <c r="R132" i="10" s="1"/>
  <c r="AG132" i="10" s="1"/>
  <c r="P127" i="10"/>
  <c r="R127" i="10" s="1"/>
  <c r="AG127" i="10" s="1"/>
  <c r="T126" i="10"/>
  <c r="T124" i="10"/>
  <c r="J123" i="10"/>
  <c r="K123" i="10" s="1"/>
  <c r="T121" i="10"/>
  <c r="T119" i="10"/>
  <c r="W118" i="10"/>
  <c r="Y118" i="10" s="1"/>
  <c r="P115" i="10"/>
  <c r="P111" i="10"/>
  <c r="R111" i="10" s="1"/>
  <c r="AG111" i="10" s="1"/>
  <c r="W108" i="10"/>
  <c r="W104" i="10"/>
  <c r="P103" i="10"/>
  <c r="R103" i="10" s="1"/>
  <c r="P100" i="10"/>
  <c r="R100" i="10" s="1"/>
  <c r="AG100" i="10" s="1"/>
  <c r="W88" i="10"/>
  <c r="Y88" i="10" s="1"/>
  <c r="J80" i="10"/>
  <c r="K80" i="10" s="1"/>
  <c r="M80" i="10" s="1"/>
  <c r="T48" i="10"/>
  <c r="P40" i="10"/>
  <c r="R40" i="10" s="1"/>
  <c r="AG40" i="10" s="1"/>
  <c r="T31" i="10"/>
  <c r="T133" i="10"/>
  <c r="T131" i="10"/>
  <c r="W130" i="10"/>
  <c r="P129" i="10"/>
  <c r="R129" i="10" s="1"/>
  <c r="AG129" i="10" s="1"/>
  <c r="J125" i="10"/>
  <c r="K125" i="10" s="1"/>
  <c r="M125" i="10" s="1"/>
  <c r="W123" i="10"/>
  <c r="T112" i="10"/>
  <c r="T108" i="10"/>
  <c r="P107" i="10"/>
  <c r="R107" i="10" s="1"/>
  <c r="AG107" i="10" s="1"/>
  <c r="T104" i="10"/>
  <c r="W101" i="10"/>
  <c r="P96" i="10"/>
  <c r="R96" i="10" s="1"/>
  <c r="AG96" i="10" s="1"/>
  <c r="P92" i="10"/>
  <c r="R92" i="10" s="1"/>
  <c r="AG92" i="10" s="1"/>
  <c r="T88" i="10"/>
  <c r="P87" i="10"/>
  <c r="R87" i="10" s="1"/>
  <c r="J65" i="10"/>
  <c r="K65" i="10" s="1"/>
  <c r="M65" i="10" s="1"/>
  <c r="AH65" i="10" s="1"/>
  <c r="T60" i="10"/>
  <c r="P48" i="10"/>
  <c r="R48" i="10" s="1"/>
  <c r="AG48" i="10" s="1"/>
  <c r="T8" i="10"/>
  <c r="T135" i="10"/>
  <c r="W128" i="10"/>
  <c r="P126" i="10"/>
  <c r="R126" i="10" s="1"/>
  <c r="AG126" i="10" s="1"/>
  <c r="W125" i="10"/>
  <c r="Y125" i="10" s="1"/>
  <c r="P124" i="10"/>
  <c r="P119" i="10"/>
  <c r="R119" i="10" s="1"/>
  <c r="T118" i="10"/>
  <c r="J115" i="10"/>
  <c r="K115" i="10" s="1"/>
  <c r="M115" i="10" s="1"/>
  <c r="W113" i="10"/>
  <c r="W109" i="10"/>
  <c r="Y109" i="10" s="1"/>
  <c r="P104" i="10"/>
  <c r="W98" i="10"/>
  <c r="J96" i="10"/>
  <c r="K96" i="10" s="1"/>
  <c r="M96" i="10" s="1"/>
  <c r="J92" i="10"/>
  <c r="K92" i="10" s="1"/>
  <c r="T89" i="10"/>
  <c r="P88" i="10"/>
  <c r="R88" i="10" s="1"/>
  <c r="AG88" i="10" s="1"/>
  <c r="W85" i="10"/>
  <c r="J60" i="10"/>
  <c r="K60" i="10" s="1"/>
  <c r="M60" i="10" s="1"/>
  <c r="J28" i="10"/>
  <c r="K28" i="10" s="1"/>
  <c r="M28" i="10" s="1"/>
  <c r="J2" i="10"/>
  <c r="J134" i="10"/>
  <c r="K134" i="10" s="1"/>
  <c r="M134" i="10" s="1"/>
  <c r="AH134" i="10" s="1"/>
  <c r="P131" i="10"/>
  <c r="T130" i="10"/>
  <c r="T128" i="10"/>
  <c r="T125" i="10"/>
  <c r="T123" i="10"/>
  <c r="W122" i="10"/>
  <c r="P121" i="10"/>
  <c r="W120" i="10"/>
  <c r="Y119" i="10"/>
  <c r="T117" i="10"/>
  <c r="R113" i="10"/>
  <c r="AG113" i="10" s="1"/>
  <c r="R109" i="10"/>
  <c r="AG109" i="10" s="1"/>
  <c r="P105" i="10"/>
  <c r="R105" i="10" s="1"/>
  <c r="AG105" i="10" s="1"/>
  <c r="T98" i="10"/>
  <c r="T94" i="10"/>
  <c r="P89" i="10"/>
  <c r="R89" i="10" s="1"/>
  <c r="AG89" i="10" s="1"/>
  <c r="J88" i="10"/>
  <c r="K88" i="10" s="1"/>
  <c r="M88" i="10" s="1"/>
  <c r="T85" i="10"/>
  <c r="T83" i="10"/>
  <c r="W78" i="10"/>
  <c r="Y78" i="10" s="1"/>
  <c r="W36" i="10"/>
  <c r="W16" i="10"/>
  <c r="M124" i="10"/>
  <c r="Y113" i="10"/>
  <c r="Y133" i="10"/>
  <c r="M121" i="10"/>
  <c r="J106" i="10"/>
  <c r="K106" i="10" s="1"/>
  <c r="M106" i="10" s="1"/>
  <c r="J102" i="10"/>
  <c r="K102" i="10" s="1"/>
  <c r="M102" i="10" s="1"/>
  <c r="Y95" i="10"/>
  <c r="W65" i="10"/>
  <c r="W62" i="10"/>
  <c r="W46" i="10"/>
  <c r="W89" i="10"/>
  <c r="M84" i="10"/>
  <c r="W77" i="10"/>
  <c r="W38" i="10"/>
  <c r="M49" i="10"/>
  <c r="M17" i="10"/>
  <c r="M41" i="10"/>
  <c r="R23" i="10"/>
  <c r="AG23" i="10" s="1"/>
  <c r="M26" i="10"/>
  <c r="M18" i="10"/>
  <c r="M6" i="10"/>
  <c r="M19" i="10"/>
  <c r="X10" i="10" l="1"/>
  <c r="AA10" i="10" s="1"/>
  <c r="AH80" i="10"/>
  <c r="AH32" i="10"/>
  <c r="AH88" i="10"/>
  <c r="AH106" i="10"/>
  <c r="AH96" i="10"/>
  <c r="AH102" i="10"/>
  <c r="AH6" i="10"/>
  <c r="AH11" i="10"/>
  <c r="AH84" i="10"/>
  <c r="AH135" i="10"/>
  <c r="M92" i="10"/>
  <c r="AH92" i="10" s="1"/>
  <c r="AH125" i="10"/>
  <c r="AH26" i="10"/>
  <c r="Y91" i="10"/>
  <c r="AH42" i="10"/>
  <c r="X40" i="10"/>
  <c r="AA40" i="10" s="1"/>
  <c r="AH83" i="10"/>
  <c r="M56" i="10"/>
  <c r="AH56" i="10" s="1"/>
  <c r="X87" i="10"/>
  <c r="Z87" i="10" s="1"/>
  <c r="AG87" i="10"/>
  <c r="AH87" i="10" s="1"/>
  <c r="AH55" i="10"/>
  <c r="AH37" i="10"/>
  <c r="AH81" i="10"/>
  <c r="AH105" i="10"/>
  <c r="AH22" i="10"/>
  <c r="AH101" i="10"/>
  <c r="X103" i="10"/>
  <c r="Z103" i="10" s="1"/>
  <c r="AG103" i="10"/>
  <c r="AH39" i="10"/>
  <c r="AH129" i="10"/>
  <c r="X119" i="10"/>
  <c r="Z119" i="10" s="1"/>
  <c r="AG119" i="10"/>
  <c r="AH50" i="10"/>
  <c r="AH47" i="10"/>
  <c r="X123" i="10"/>
  <c r="AA123" i="10" s="1"/>
  <c r="X108" i="10"/>
  <c r="Z108" i="10" s="1"/>
  <c r="X113" i="10"/>
  <c r="Z113" i="10" s="1"/>
  <c r="X27" i="10"/>
  <c r="AA27" i="10" s="1"/>
  <c r="X101" i="10"/>
  <c r="AA101" i="10" s="1"/>
  <c r="AB101" i="10" s="1"/>
  <c r="AJ101" i="10" s="1"/>
  <c r="X98" i="10"/>
  <c r="Z98" i="10" s="1"/>
  <c r="X95" i="10"/>
  <c r="Z95" i="10" s="1"/>
  <c r="X84" i="10"/>
  <c r="Z84" i="10" s="1"/>
  <c r="X31" i="10"/>
  <c r="AA31" i="10" s="1"/>
  <c r="X7" i="10"/>
  <c r="Z7" i="10" s="1"/>
  <c r="X92" i="10"/>
  <c r="AA92" i="10" s="1"/>
  <c r="X129" i="10"/>
  <c r="Z129" i="10" s="1"/>
  <c r="X128" i="10"/>
  <c r="Z128" i="10" s="1"/>
  <c r="X106" i="10"/>
  <c r="AA106" i="10" s="1"/>
  <c r="AB106" i="10" s="1"/>
  <c r="AJ106" i="10" s="1"/>
  <c r="X13" i="10"/>
  <c r="AA13" i="10" s="1"/>
  <c r="X82" i="10"/>
  <c r="Z82" i="10" s="1"/>
  <c r="X125" i="10"/>
  <c r="AA125" i="10" s="1"/>
  <c r="AB125" i="10" s="1"/>
  <c r="AJ125" i="10" s="1"/>
  <c r="X130" i="10"/>
  <c r="AA130" i="10" s="1"/>
  <c r="R63" i="10"/>
  <c r="X15" i="10"/>
  <c r="Z91" i="10"/>
  <c r="X118" i="10"/>
  <c r="Z118" i="10" s="1"/>
  <c r="X120" i="10"/>
  <c r="X126" i="10"/>
  <c r="X116" i="10"/>
  <c r="AA116" i="10" s="1"/>
  <c r="M94" i="10"/>
  <c r="AH94" i="10" s="1"/>
  <c r="M12" i="10"/>
  <c r="AH12" i="10" s="1"/>
  <c r="AA113" i="10"/>
  <c r="Y30" i="10"/>
  <c r="X50" i="10"/>
  <c r="Y101" i="10"/>
  <c r="Y99" i="10"/>
  <c r="Y120" i="10"/>
  <c r="Y123" i="10"/>
  <c r="X109" i="10"/>
  <c r="M119" i="10"/>
  <c r="W102" i="10"/>
  <c r="R121" i="10"/>
  <c r="AG121" i="10" s="1"/>
  <c r="AH121" i="10" s="1"/>
  <c r="J127" i="10"/>
  <c r="K127" i="10" s="1"/>
  <c r="M127" i="10" s="1"/>
  <c r="AH127" i="10" s="1"/>
  <c r="J132" i="10"/>
  <c r="K132" i="10" s="1"/>
  <c r="M132" i="10" s="1"/>
  <c r="AH132" i="10" s="1"/>
  <c r="J82" i="10"/>
  <c r="K82" i="10" s="1"/>
  <c r="M82" i="10" s="1"/>
  <c r="AH82" i="10" s="1"/>
  <c r="J117" i="10"/>
  <c r="K117" i="10" s="1"/>
  <c r="M117" i="10" s="1"/>
  <c r="AH117" i="10" s="1"/>
  <c r="J130" i="10"/>
  <c r="K130" i="10" s="1"/>
  <c r="M130" i="10" s="1"/>
  <c r="AH130" i="10" s="1"/>
  <c r="M7" i="10"/>
  <c r="AH7" i="10" s="1"/>
  <c r="W107" i="10"/>
  <c r="Y107" i="10" s="1"/>
  <c r="M97" i="10"/>
  <c r="W110" i="10"/>
  <c r="Y20" i="10"/>
  <c r="Y70" i="10"/>
  <c r="X44" i="10"/>
  <c r="AA44" i="10" s="1"/>
  <c r="Y128" i="10"/>
  <c r="Y126" i="10"/>
  <c r="Y94" i="10"/>
  <c r="Y84" i="10"/>
  <c r="R74" i="10"/>
  <c r="AG74" i="10" s="1"/>
  <c r="W57" i="10"/>
  <c r="W33" i="10"/>
  <c r="J33" i="10"/>
  <c r="K33" i="10" s="1"/>
  <c r="M33" i="10" s="1"/>
  <c r="AH33" i="10" s="1"/>
  <c r="J27" i="10"/>
  <c r="K27" i="10" s="1"/>
  <c r="M27" i="10" s="1"/>
  <c r="R19" i="10"/>
  <c r="J77" i="10"/>
  <c r="K77" i="10" s="1"/>
  <c r="M77" i="10" s="1"/>
  <c r="J91" i="10"/>
  <c r="K91" i="10" s="1"/>
  <c r="M91" i="10" s="1"/>
  <c r="AH91" i="10" s="1"/>
  <c r="W93" i="10"/>
  <c r="M79" i="10"/>
  <c r="AH79" i="10" s="1"/>
  <c r="Y59" i="10"/>
  <c r="M98" i="10"/>
  <c r="AH98" i="10" s="1"/>
  <c r="Y116" i="10"/>
  <c r="Y130" i="10"/>
  <c r="Y122" i="10"/>
  <c r="Y36" i="10"/>
  <c r="J108" i="10"/>
  <c r="K108" i="10" s="1"/>
  <c r="M108" i="10" s="1"/>
  <c r="AH108" i="10" s="1"/>
  <c r="X88" i="10"/>
  <c r="J120" i="10"/>
  <c r="K120" i="10" s="1"/>
  <c r="M120" i="10" s="1"/>
  <c r="AH120" i="10" s="1"/>
  <c r="J99" i="10"/>
  <c r="K99" i="10" s="1"/>
  <c r="M99" i="10" s="1"/>
  <c r="W90" i="10"/>
  <c r="Y124" i="10"/>
  <c r="J71" i="10"/>
  <c r="K71" i="10" s="1"/>
  <c r="M71" i="10" s="1"/>
  <c r="AH71" i="10" s="1"/>
  <c r="X39" i="10"/>
  <c r="X94" i="10"/>
  <c r="AA94" i="10" s="1"/>
  <c r="Y98" i="10"/>
  <c r="Y108" i="10"/>
  <c r="J122" i="10"/>
  <c r="K122" i="10" s="1"/>
  <c r="M122" i="10" s="1"/>
  <c r="J103" i="10"/>
  <c r="K103" i="10" s="1"/>
  <c r="M103" i="10" s="1"/>
  <c r="X42" i="10"/>
  <c r="Y42" i="10"/>
  <c r="Y73" i="10"/>
  <c r="J69" i="10"/>
  <c r="K69" i="10" s="1"/>
  <c r="M69" i="10" s="1"/>
  <c r="W69" i="10"/>
  <c r="M31" i="10"/>
  <c r="AH31" i="10" s="1"/>
  <c r="W11" i="10"/>
  <c r="W5" i="10"/>
  <c r="W45" i="10"/>
  <c r="W49" i="10"/>
  <c r="J44" i="10"/>
  <c r="K44" i="10" s="1"/>
  <c r="M44" i="10" s="1"/>
  <c r="AH44" i="10" s="1"/>
  <c r="R34" i="10"/>
  <c r="AG34" i="10" s="1"/>
  <c r="M24" i="10"/>
  <c r="AH24" i="10" s="1"/>
  <c r="R35" i="10"/>
  <c r="AG35" i="10" s="1"/>
  <c r="R70" i="10"/>
  <c r="AG70" i="10" s="1"/>
  <c r="M113" i="10"/>
  <c r="AH113" i="10" s="1"/>
  <c r="W100" i="10"/>
  <c r="J43" i="10"/>
  <c r="K43" i="10" s="1"/>
  <c r="M43" i="10" s="1"/>
  <c r="AH43" i="10" s="1"/>
  <c r="J112" i="10"/>
  <c r="K112" i="10" s="1"/>
  <c r="R93" i="10"/>
  <c r="AG93" i="10" s="1"/>
  <c r="R73" i="10"/>
  <c r="W83" i="10"/>
  <c r="W72" i="10"/>
  <c r="W53" i="10"/>
  <c r="R41" i="10"/>
  <c r="AG41" i="10" s="1"/>
  <c r="AH41" i="10" s="1"/>
  <c r="W67" i="10"/>
  <c r="R28" i="10"/>
  <c r="AG28" i="10" s="1"/>
  <c r="AH28" i="10" s="1"/>
  <c r="W64" i="10"/>
  <c r="W43" i="10"/>
  <c r="W12" i="10"/>
  <c r="J48" i="10"/>
  <c r="K48" i="10" s="1"/>
  <c r="M48" i="10" s="1"/>
  <c r="AH48" i="10" s="1"/>
  <c r="W41" i="10"/>
  <c r="R18" i="10"/>
  <c r="AG18" i="10" s="1"/>
  <c r="AH18" i="10" s="1"/>
  <c r="M3" i="10"/>
  <c r="R49" i="10"/>
  <c r="AG49" i="10" s="1"/>
  <c r="AH49" i="10" s="1"/>
  <c r="W37" i="10"/>
  <c r="Y37" i="10" s="1"/>
  <c r="J30" i="10"/>
  <c r="K30" i="10" s="1"/>
  <c r="M30" i="10" s="1"/>
  <c r="J23" i="10"/>
  <c r="K23" i="10" s="1"/>
  <c r="M23" i="10" s="1"/>
  <c r="AH23" i="10" s="1"/>
  <c r="J5" i="10"/>
  <c r="K5" i="10" s="1"/>
  <c r="M5" i="10" s="1"/>
  <c r="AH5" i="10" s="1"/>
  <c r="J63" i="10"/>
  <c r="K63" i="10" s="1"/>
  <c r="M63" i="10" s="1"/>
  <c r="M123" i="10"/>
  <c r="X132" i="10"/>
  <c r="AA132" i="10" s="1"/>
  <c r="W112" i="10"/>
  <c r="W127" i="10"/>
  <c r="W97" i="10"/>
  <c r="R76" i="10"/>
  <c r="J107" i="10"/>
  <c r="K107" i="10" s="1"/>
  <c r="M107" i="10" s="1"/>
  <c r="AH107" i="10" s="1"/>
  <c r="J100" i="10"/>
  <c r="K100" i="10" s="1"/>
  <c r="M100" i="10" s="1"/>
  <c r="AH100" i="10" s="1"/>
  <c r="W111" i="10"/>
  <c r="Y87" i="10"/>
  <c r="J61" i="10"/>
  <c r="K61" i="10" s="1"/>
  <c r="M61" i="10" s="1"/>
  <c r="AH61" i="10" s="1"/>
  <c r="R72" i="10"/>
  <c r="AG72" i="10" s="1"/>
  <c r="AH72" i="10" s="1"/>
  <c r="M76" i="10"/>
  <c r="R77" i="10"/>
  <c r="R60" i="10"/>
  <c r="AG60" i="10" s="1"/>
  <c r="AH60" i="10" s="1"/>
  <c r="R14" i="10"/>
  <c r="AG14" i="10" s="1"/>
  <c r="AH14" i="10" s="1"/>
  <c r="J64" i="10"/>
  <c r="K64" i="10" s="1"/>
  <c r="R29" i="10"/>
  <c r="AG29" i="10" s="1"/>
  <c r="AH29" i="10" s="1"/>
  <c r="Y31" i="10"/>
  <c r="W17" i="10"/>
  <c r="J53" i="10"/>
  <c r="K53" i="10" s="1"/>
  <c r="M53" i="10" s="1"/>
  <c r="AH53" i="10" s="1"/>
  <c r="W25" i="10"/>
  <c r="W48" i="10"/>
  <c r="R17" i="10"/>
  <c r="AG17" i="10" s="1"/>
  <c r="AH17" i="10" s="1"/>
  <c r="R4" i="10"/>
  <c r="AG4" i="10" s="1"/>
  <c r="R99" i="10"/>
  <c r="W86" i="10"/>
  <c r="W71" i="10"/>
  <c r="M109" i="10"/>
  <c r="AH109" i="10" s="1"/>
  <c r="J90" i="10"/>
  <c r="K90" i="10" s="1"/>
  <c r="M90" i="10" s="1"/>
  <c r="AH90" i="10" s="1"/>
  <c r="J95" i="10"/>
  <c r="K95" i="10" s="1"/>
  <c r="M95" i="10" s="1"/>
  <c r="AH95" i="10" s="1"/>
  <c r="W56" i="10"/>
  <c r="Y56" i="10" s="1"/>
  <c r="R59" i="10"/>
  <c r="AG59" i="10" s="1"/>
  <c r="AH59" i="10" s="1"/>
  <c r="W117" i="10"/>
  <c r="W68" i="10"/>
  <c r="M66" i="10"/>
  <c r="W81" i="10"/>
  <c r="Y81" i="10" s="1"/>
  <c r="R75" i="10"/>
  <c r="AG75" i="10" s="1"/>
  <c r="AH75" i="10" s="1"/>
  <c r="R68" i="10"/>
  <c r="AG68" i="10" s="1"/>
  <c r="AH68" i="10" s="1"/>
  <c r="R54" i="10"/>
  <c r="J54" i="10"/>
  <c r="K54" i="10" s="1"/>
  <c r="M54" i="10" s="1"/>
  <c r="W21" i="10"/>
  <c r="M9" i="10"/>
  <c r="AH9" i="10" s="1"/>
  <c r="R52" i="10"/>
  <c r="AG52" i="10" s="1"/>
  <c r="AH52" i="10" s="1"/>
  <c r="R30" i="10"/>
  <c r="J25" i="10"/>
  <c r="K25" i="10" s="1"/>
  <c r="M25" i="10" s="1"/>
  <c r="J35" i="10"/>
  <c r="K35" i="10" s="1"/>
  <c r="M35" i="10" s="1"/>
  <c r="J16" i="10"/>
  <c r="K16" i="10" s="1"/>
  <c r="M16" i="10" s="1"/>
  <c r="AH16" i="10" s="1"/>
  <c r="M93" i="10"/>
  <c r="Y106" i="10"/>
  <c r="W26" i="10"/>
  <c r="R133" i="10"/>
  <c r="AG133" i="10" s="1"/>
  <c r="AH133" i="10" s="1"/>
  <c r="J89" i="10"/>
  <c r="K89" i="10" s="1"/>
  <c r="M89" i="10" s="1"/>
  <c r="AH89" i="10" s="1"/>
  <c r="R112" i="10"/>
  <c r="AG112" i="10" s="1"/>
  <c r="W105" i="10"/>
  <c r="W75" i="10"/>
  <c r="J104" i="10"/>
  <c r="K104" i="10" s="1"/>
  <c r="M104" i="10" s="1"/>
  <c r="R97" i="10"/>
  <c r="AG97" i="10" s="1"/>
  <c r="R69" i="10"/>
  <c r="AG69" i="10" s="1"/>
  <c r="X37" i="10"/>
  <c r="W23" i="10"/>
  <c r="Y23" i="10" s="1"/>
  <c r="W24" i="10"/>
  <c r="W79" i="10"/>
  <c r="M67" i="10"/>
  <c r="AH67" i="10" s="1"/>
  <c r="R38" i="10"/>
  <c r="AG38" i="10" s="1"/>
  <c r="AH38" i="10" s="1"/>
  <c r="W47" i="10"/>
  <c r="Y47" i="10" s="1"/>
  <c r="J21" i="10"/>
  <c r="K21" i="10" s="1"/>
  <c r="M21" i="10" s="1"/>
  <c r="AH21" i="10" s="1"/>
  <c r="J8" i="10"/>
  <c r="K8" i="10" s="1"/>
  <c r="M8" i="10" s="1"/>
  <c r="AH8" i="10" s="1"/>
  <c r="W29" i="10"/>
  <c r="Y15" i="10"/>
  <c r="W9" i="10"/>
  <c r="W4" i="10"/>
  <c r="W6" i="10"/>
  <c r="Y6" i="10" s="1"/>
  <c r="W34" i="10"/>
  <c r="J10" i="10"/>
  <c r="K10" i="10" s="1"/>
  <c r="M10" i="10" s="1"/>
  <c r="AH10" i="10" s="1"/>
  <c r="R66" i="10"/>
  <c r="AG66" i="10" s="1"/>
  <c r="J13" i="10"/>
  <c r="K13" i="10" s="1"/>
  <c r="M13" i="10" s="1"/>
  <c r="AH13" i="10" s="1"/>
  <c r="R110" i="10"/>
  <c r="AG110" i="10" s="1"/>
  <c r="AH110" i="10" s="1"/>
  <c r="J126" i="10"/>
  <c r="K126" i="10" s="1"/>
  <c r="M126" i="10" s="1"/>
  <c r="AH126" i="10" s="1"/>
  <c r="W58" i="10"/>
  <c r="W134" i="10"/>
  <c r="R122" i="10"/>
  <c r="W121" i="10"/>
  <c r="J118" i="10"/>
  <c r="K118" i="10" s="1"/>
  <c r="M118" i="10" s="1"/>
  <c r="AH118" i="10" s="1"/>
  <c r="R131" i="10"/>
  <c r="AG131" i="10" s="1"/>
  <c r="AH131" i="10" s="1"/>
  <c r="R104" i="10"/>
  <c r="AG104" i="10" s="1"/>
  <c r="J116" i="10"/>
  <c r="K116" i="10" s="1"/>
  <c r="M116" i="10" s="1"/>
  <c r="AH116" i="10" s="1"/>
  <c r="R124" i="10"/>
  <c r="AG124" i="10" s="1"/>
  <c r="AH124" i="10" s="1"/>
  <c r="R115" i="10"/>
  <c r="AG115" i="10" s="1"/>
  <c r="AH115" i="10" s="1"/>
  <c r="W135" i="10"/>
  <c r="J111" i="10"/>
  <c r="K111" i="10" s="1"/>
  <c r="M111" i="10" s="1"/>
  <c r="AH111" i="10" s="1"/>
  <c r="Y103" i="10"/>
  <c r="W115" i="10"/>
  <c r="W96" i="10"/>
  <c r="M86" i="10"/>
  <c r="AH86" i="10" s="1"/>
  <c r="W55" i="10"/>
  <c r="R45" i="10"/>
  <c r="AG45" i="10" s="1"/>
  <c r="AH45" i="10" s="1"/>
  <c r="W22" i="10"/>
  <c r="M70" i="10"/>
  <c r="M57" i="10"/>
  <c r="AH57" i="10" s="1"/>
  <c r="R36" i="10"/>
  <c r="AG36" i="10" s="1"/>
  <c r="R78" i="10"/>
  <c r="AG78" i="10" s="1"/>
  <c r="AH78" i="10" s="1"/>
  <c r="M74" i="10"/>
  <c r="M4" i="10"/>
  <c r="J62" i="10"/>
  <c r="K62" i="10" s="1"/>
  <c r="M62" i="10" s="1"/>
  <c r="AH62" i="10" s="1"/>
  <c r="Y10" i="10"/>
  <c r="W52" i="10"/>
  <c r="M46" i="10"/>
  <c r="AH46" i="10" s="1"/>
  <c r="W32" i="10"/>
  <c r="R20" i="10"/>
  <c r="AG20" i="10" s="1"/>
  <c r="AH20" i="10" s="1"/>
  <c r="J36" i="10"/>
  <c r="K36" i="10" s="1"/>
  <c r="M36" i="10" s="1"/>
  <c r="J51" i="10"/>
  <c r="K51" i="10" s="1"/>
  <c r="M51" i="10" s="1"/>
  <c r="AH51" i="10" s="1"/>
  <c r="J15" i="10"/>
  <c r="K15" i="10" s="1"/>
  <c r="M15" i="10" s="1"/>
  <c r="AH15" i="10" s="1"/>
  <c r="R3" i="10"/>
  <c r="AG3" i="10" s="1"/>
  <c r="J40" i="10"/>
  <c r="K40" i="10" s="1"/>
  <c r="M40" i="10" s="1"/>
  <c r="AH40" i="10" s="1"/>
  <c r="J34" i="10"/>
  <c r="K34" i="10" s="1"/>
  <c r="M34" i="10" s="1"/>
  <c r="AH34" i="10" s="1"/>
  <c r="R25" i="10"/>
  <c r="AG25" i="10" s="1"/>
  <c r="W3" i="10"/>
  <c r="J85" i="10"/>
  <c r="K85" i="10" s="1"/>
  <c r="M85" i="10" s="1"/>
  <c r="W51" i="10"/>
  <c r="W114" i="10"/>
  <c r="R85" i="10"/>
  <c r="J128" i="10"/>
  <c r="K128" i="10" s="1"/>
  <c r="J114" i="10"/>
  <c r="K114" i="10" s="1"/>
  <c r="M114" i="10" s="1"/>
  <c r="AH114" i="10" s="1"/>
  <c r="Y104" i="10"/>
  <c r="AA7" i="10"/>
  <c r="Y85" i="10"/>
  <c r="X89" i="10"/>
  <c r="Y89" i="10"/>
  <c r="AA118" i="10"/>
  <c r="X46" i="10"/>
  <c r="Y46" i="10"/>
  <c r="X16" i="10"/>
  <c r="Y16" i="10"/>
  <c r="Y38" i="10"/>
  <c r="Y77" i="10"/>
  <c r="AA80" i="10"/>
  <c r="AB80" i="10" s="1"/>
  <c r="AJ80" i="10" s="1"/>
  <c r="Z80" i="10"/>
  <c r="Y62" i="10"/>
  <c r="X62" i="10"/>
  <c r="Y61" i="10"/>
  <c r="X61" i="10"/>
  <c r="X8" i="10"/>
  <c r="Y8" i="10"/>
  <c r="Y65" i="10"/>
  <c r="X65" i="10"/>
  <c r="R2" i="10"/>
  <c r="AG2" i="10" s="1"/>
  <c r="K2" i="10"/>
  <c r="W2" i="10"/>
  <c r="Z10" i="10" l="1"/>
  <c r="Z40" i="10"/>
  <c r="Z27" i="10"/>
  <c r="AA128" i="10"/>
  <c r="AB94" i="10"/>
  <c r="AJ94" i="10" s="1"/>
  <c r="AH103" i="10"/>
  <c r="AH119" i="10"/>
  <c r="Z125" i="10"/>
  <c r="Z123" i="10"/>
  <c r="AH74" i="10"/>
  <c r="AA87" i="10"/>
  <c r="AB87" i="10" s="1"/>
  <c r="AJ87" i="10" s="1"/>
  <c r="AA108" i="10"/>
  <c r="AB108" i="10" s="1"/>
  <c r="AJ108" i="10" s="1"/>
  <c r="AH4" i="10"/>
  <c r="AA98" i="10"/>
  <c r="AB40" i="10"/>
  <c r="AJ40" i="10" s="1"/>
  <c r="AA103" i="10"/>
  <c r="AB103" i="10" s="1"/>
  <c r="AJ103" i="10" s="1"/>
  <c r="AA84" i="10"/>
  <c r="AB84" i="10" s="1"/>
  <c r="AJ84" i="10" s="1"/>
  <c r="Z106" i="10"/>
  <c r="AB92" i="10"/>
  <c r="AJ92" i="10" s="1"/>
  <c r="M112" i="10"/>
  <c r="AH112" i="10" s="1"/>
  <c r="C34" i="13"/>
  <c r="M128" i="10"/>
  <c r="AH128" i="10" s="1"/>
  <c r="C27" i="13"/>
  <c r="C28" i="13"/>
  <c r="AH104" i="10"/>
  <c r="AH93" i="10"/>
  <c r="M64" i="10"/>
  <c r="AH64" i="10" s="1"/>
  <c r="C32" i="13"/>
  <c r="AA95" i="10"/>
  <c r="AB95" i="10" s="1"/>
  <c r="AJ95" i="10" s="1"/>
  <c r="C31" i="13"/>
  <c r="C33" i="13"/>
  <c r="AB10" i="10"/>
  <c r="AJ10" i="10" s="1"/>
  <c r="C29" i="13"/>
  <c r="C30" i="13"/>
  <c r="X19" i="10"/>
  <c r="Z19" i="10" s="1"/>
  <c r="AG19" i="10"/>
  <c r="AH19" i="10" s="1"/>
  <c r="AH36" i="10"/>
  <c r="X54" i="10"/>
  <c r="AA54" i="10" s="1"/>
  <c r="AB54" i="10" s="1"/>
  <c r="AJ54" i="10" s="1"/>
  <c r="AG54" i="10"/>
  <c r="AH54" i="10" s="1"/>
  <c r="AB27" i="10"/>
  <c r="AJ27" i="10" s="1"/>
  <c r="AH27" i="10"/>
  <c r="Z13" i="10"/>
  <c r="AH35" i="10"/>
  <c r="AA119" i="10"/>
  <c r="AB119" i="10" s="1"/>
  <c r="AJ119" i="10" s="1"/>
  <c r="X63" i="10"/>
  <c r="Z63" i="10" s="1"/>
  <c r="AG63" i="10"/>
  <c r="AH63" i="10" s="1"/>
  <c r="AH25" i="10"/>
  <c r="X77" i="10"/>
  <c r="Z77" i="10" s="1"/>
  <c r="AG77" i="10"/>
  <c r="AH77" i="10" s="1"/>
  <c r="X76" i="10"/>
  <c r="AA76" i="10" s="1"/>
  <c r="AB76" i="10" s="1"/>
  <c r="AJ76" i="10" s="1"/>
  <c r="AG76" i="10"/>
  <c r="AH76" i="10" s="1"/>
  <c r="X30" i="10"/>
  <c r="Z30" i="10" s="1"/>
  <c r="AG30" i="10"/>
  <c r="AH30" i="10" s="1"/>
  <c r="X73" i="10"/>
  <c r="AA73" i="10" s="1"/>
  <c r="AB73" i="10" s="1"/>
  <c r="AJ73" i="10" s="1"/>
  <c r="AG73" i="10"/>
  <c r="AH73" i="10" s="1"/>
  <c r="AB123" i="10"/>
  <c r="AJ123" i="10" s="1"/>
  <c r="AH123" i="10"/>
  <c r="X23" i="10"/>
  <c r="AA23" i="10" s="1"/>
  <c r="AB23" i="10" s="1"/>
  <c r="AJ23" i="10" s="1"/>
  <c r="Z92" i="10"/>
  <c r="AH70" i="10"/>
  <c r="AH66" i="10"/>
  <c r="AH69" i="10"/>
  <c r="X107" i="10"/>
  <c r="Z107" i="10" s="1"/>
  <c r="X85" i="10"/>
  <c r="AA85" i="10" s="1"/>
  <c r="AB85" i="10" s="1"/>
  <c r="AJ85" i="10" s="1"/>
  <c r="AG85" i="10"/>
  <c r="AH85" i="10" s="1"/>
  <c r="X122" i="10"/>
  <c r="Z122" i="10" s="1"/>
  <c r="AG122" i="10"/>
  <c r="AH122" i="10" s="1"/>
  <c r="AH97" i="10"/>
  <c r="X99" i="10"/>
  <c r="Z99" i="10" s="1"/>
  <c r="AG99" i="10"/>
  <c r="AH99" i="10" s="1"/>
  <c r="AH3" i="10"/>
  <c r="M2" i="10"/>
  <c r="AH2" i="10" s="1"/>
  <c r="AB31" i="10"/>
  <c r="AJ31" i="10" s="1"/>
  <c r="Z31" i="10"/>
  <c r="AA82" i="10"/>
  <c r="AB82" i="10" s="1"/>
  <c r="AJ82" i="10" s="1"/>
  <c r="Z101" i="10"/>
  <c r="AA129" i="10"/>
  <c r="AB129" i="10" s="1"/>
  <c r="AJ129" i="10" s="1"/>
  <c r="Z130" i="10"/>
  <c r="Z44" i="10"/>
  <c r="AB44" i="10"/>
  <c r="AJ44" i="10" s="1"/>
  <c r="AB98" i="10"/>
  <c r="AJ98" i="10" s="1"/>
  <c r="X60" i="10"/>
  <c r="Z60" i="10" s="1"/>
  <c r="Z116" i="10"/>
  <c r="AA120" i="10"/>
  <c r="AB120" i="10" s="1"/>
  <c r="AJ120" i="10" s="1"/>
  <c r="Z120" i="10"/>
  <c r="AA15" i="10"/>
  <c r="AB15" i="10" s="1"/>
  <c r="AJ15" i="10" s="1"/>
  <c r="Z15" i="10"/>
  <c r="AB132" i="10"/>
  <c r="AJ132" i="10" s="1"/>
  <c r="AA126" i="10"/>
  <c r="AB126" i="10" s="1"/>
  <c r="AJ126" i="10" s="1"/>
  <c r="Z126" i="10"/>
  <c r="X20" i="10"/>
  <c r="AA20" i="10" s="1"/>
  <c r="AB20" i="10" s="1"/>
  <c r="AJ20" i="10" s="1"/>
  <c r="AB7" i="10"/>
  <c r="AJ7" i="10" s="1"/>
  <c r="AB91" i="10"/>
  <c r="AJ91" i="10" s="1"/>
  <c r="AB13" i="10"/>
  <c r="AJ13" i="10" s="1"/>
  <c r="AB118" i="10"/>
  <c r="AJ118" i="10" s="1"/>
  <c r="AB113" i="10"/>
  <c r="AJ113" i="10" s="1"/>
  <c r="Z54" i="10"/>
  <c r="Y48" i="10"/>
  <c r="X48" i="10"/>
  <c r="Y64" i="10"/>
  <c r="X64" i="10"/>
  <c r="X25" i="10"/>
  <c r="Y25" i="10"/>
  <c r="X135" i="10"/>
  <c r="Y135" i="10"/>
  <c r="Y9" i="10"/>
  <c r="X9" i="10"/>
  <c r="Y21" i="10"/>
  <c r="X21" i="10"/>
  <c r="X86" i="10"/>
  <c r="Y86" i="10"/>
  <c r="Y41" i="10"/>
  <c r="X41" i="10"/>
  <c r="Y90" i="10"/>
  <c r="X90" i="10"/>
  <c r="Z88" i="10"/>
  <c r="AA88" i="10"/>
  <c r="AB88" i="10" s="1"/>
  <c r="AJ88" i="10" s="1"/>
  <c r="Z94" i="10"/>
  <c r="X93" i="10"/>
  <c r="Y93" i="10"/>
  <c r="X74" i="10"/>
  <c r="Y110" i="10"/>
  <c r="X110" i="10"/>
  <c r="AA109" i="10"/>
  <c r="AB109" i="10" s="1"/>
  <c r="AJ109" i="10" s="1"/>
  <c r="Z109" i="10"/>
  <c r="X70" i="10"/>
  <c r="Y51" i="10"/>
  <c r="X51" i="10"/>
  <c r="X55" i="10"/>
  <c r="Y55" i="10"/>
  <c r="X124" i="10"/>
  <c r="X105" i="10"/>
  <c r="Y105" i="10"/>
  <c r="Y117" i="10"/>
  <c r="X117" i="10"/>
  <c r="X127" i="10"/>
  <c r="Y127" i="10"/>
  <c r="X78" i="10"/>
  <c r="X4" i="10"/>
  <c r="Y4" i="10"/>
  <c r="X71" i="10"/>
  <c r="Y71" i="10"/>
  <c r="X111" i="10"/>
  <c r="Y111" i="10"/>
  <c r="X28" i="10"/>
  <c r="X83" i="10"/>
  <c r="Y83" i="10"/>
  <c r="X49" i="10"/>
  <c r="Y49" i="10"/>
  <c r="Y69" i="10"/>
  <c r="X69" i="10"/>
  <c r="AB130" i="10"/>
  <c r="AJ130" i="10" s="1"/>
  <c r="Z50" i="10"/>
  <c r="AA50" i="10"/>
  <c r="AB50" i="10" s="1"/>
  <c r="AJ50" i="10" s="1"/>
  <c r="X59" i="10"/>
  <c r="X56" i="10"/>
  <c r="AA56" i="10" s="1"/>
  <c r="AB56" i="10" s="1"/>
  <c r="AJ56" i="10" s="1"/>
  <c r="X104" i="10"/>
  <c r="Z104" i="10" s="1"/>
  <c r="Y3" i="10"/>
  <c r="X3" i="10"/>
  <c r="X131" i="10"/>
  <c r="Y17" i="10"/>
  <c r="X17" i="10"/>
  <c r="Y67" i="10"/>
  <c r="X67" i="10"/>
  <c r="X35" i="10"/>
  <c r="X45" i="10"/>
  <c r="Y45" i="10"/>
  <c r="AA39" i="10"/>
  <c r="AB39" i="10" s="1"/>
  <c r="AJ39" i="10" s="1"/>
  <c r="Z39" i="10"/>
  <c r="X133" i="10"/>
  <c r="X18" i="10"/>
  <c r="Y96" i="10"/>
  <c r="X96" i="10"/>
  <c r="X29" i="10"/>
  <c r="Y29" i="10"/>
  <c r="Y79" i="10"/>
  <c r="X79" i="10"/>
  <c r="X75" i="10"/>
  <c r="Y75" i="10"/>
  <c r="X5" i="10"/>
  <c r="Y5" i="10"/>
  <c r="X14" i="10"/>
  <c r="X57" i="10"/>
  <c r="Y57" i="10"/>
  <c r="Y102" i="10"/>
  <c r="X102" i="10"/>
  <c r="X58" i="10"/>
  <c r="Y58" i="10"/>
  <c r="Y32" i="10"/>
  <c r="X32" i="10"/>
  <c r="X6" i="10"/>
  <c r="X115" i="10"/>
  <c r="Y115" i="10"/>
  <c r="X121" i="10"/>
  <c r="Y121" i="10"/>
  <c r="X66" i="10"/>
  <c r="X24" i="10"/>
  <c r="Y24" i="10"/>
  <c r="X12" i="10"/>
  <c r="Y12" i="10"/>
  <c r="Y53" i="10"/>
  <c r="X53" i="10"/>
  <c r="Y11" i="10"/>
  <c r="X11" i="10"/>
  <c r="X36" i="10"/>
  <c r="X112" i="10"/>
  <c r="Y112" i="10"/>
  <c r="AB128" i="10"/>
  <c r="AJ128" i="10" s="1"/>
  <c r="Y22" i="10"/>
  <c r="X22" i="10"/>
  <c r="Y26" i="10"/>
  <c r="X26" i="10"/>
  <c r="X68" i="10"/>
  <c r="Y68" i="10"/>
  <c r="Y43" i="10"/>
  <c r="X43" i="10"/>
  <c r="Y72" i="10"/>
  <c r="X72" i="10"/>
  <c r="X81" i="10"/>
  <c r="X47" i="10"/>
  <c r="Z132" i="10"/>
  <c r="X38" i="10"/>
  <c r="AA38" i="10" s="1"/>
  <c r="AB38" i="10" s="1"/>
  <c r="AJ38" i="10" s="1"/>
  <c r="X114" i="10"/>
  <c r="Y114" i="10"/>
  <c r="X52" i="10"/>
  <c r="Y52" i="10"/>
  <c r="Y134" i="10"/>
  <c r="X134" i="10"/>
  <c r="Y34" i="10"/>
  <c r="X34" i="10"/>
  <c r="AA37" i="10"/>
  <c r="AB37" i="10" s="1"/>
  <c r="AJ37" i="10" s="1"/>
  <c r="Z37" i="10"/>
  <c r="Y97" i="10"/>
  <c r="X97" i="10"/>
  <c r="Y100" i="10"/>
  <c r="X100" i="10"/>
  <c r="Z42" i="10"/>
  <c r="AA42" i="10"/>
  <c r="AB42" i="10" s="1"/>
  <c r="AJ42" i="10" s="1"/>
  <c r="Y33" i="10"/>
  <c r="X33" i="10"/>
  <c r="AB116" i="10"/>
  <c r="AJ116" i="10" s="1"/>
  <c r="Z85" i="10"/>
  <c r="Z65" i="10"/>
  <c r="AA65" i="10"/>
  <c r="AB65" i="10" s="1"/>
  <c r="AJ65" i="10" s="1"/>
  <c r="AA46" i="10"/>
  <c r="AB46" i="10" s="1"/>
  <c r="AJ46" i="10" s="1"/>
  <c r="Z46" i="10"/>
  <c r="Z62" i="10"/>
  <c r="AA62" i="10"/>
  <c r="AB62" i="10" s="1"/>
  <c r="AJ62" i="10" s="1"/>
  <c r="AA16" i="10"/>
  <c r="AB16" i="10" s="1"/>
  <c r="AJ16" i="10" s="1"/>
  <c r="Z16" i="10"/>
  <c r="AA8" i="10"/>
  <c r="AB8" i="10" s="1"/>
  <c r="AJ8" i="10" s="1"/>
  <c r="Z8" i="10"/>
  <c r="AA61" i="10"/>
  <c r="AB61" i="10" s="1"/>
  <c r="AJ61" i="10" s="1"/>
  <c r="Z61" i="10"/>
  <c r="AA89" i="10"/>
  <c r="AB89" i="10" s="1"/>
  <c r="AJ89" i="10" s="1"/>
  <c r="Z89" i="10"/>
  <c r="X2" i="10"/>
  <c r="Y2" i="10"/>
  <c r="AA107" i="10" l="1"/>
  <c r="AB107" i="10" s="1"/>
  <c r="AJ107" i="10" s="1"/>
  <c r="AA77" i="10"/>
  <c r="AB77" i="10" s="1"/>
  <c r="AJ77" i="10" s="1"/>
  <c r="AA122" i="10"/>
  <c r="AB122" i="10" s="1"/>
  <c r="AJ122" i="10" s="1"/>
  <c r="AA19" i="10"/>
  <c r="AB19" i="10" s="1"/>
  <c r="AJ19" i="10" s="1"/>
  <c r="AA30" i="10"/>
  <c r="AB30" i="10" s="1"/>
  <c r="AJ30" i="10" s="1"/>
  <c r="Z23" i="10"/>
  <c r="Z76" i="10"/>
  <c r="AA99" i="10"/>
  <c r="AB99" i="10" s="1"/>
  <c r="AJ99" i="10" s="1"/>
  <c r="Z73" i="10"/>
  <c r="AA63" i="10"/>
  <c r="AB63" i="10" s="1"/>
  <c r="AJ63" i="10" s="1"/>
  <c r="AA60" i="10"/>
  <c r="AB60" i="10" s="1"/>
  <c r="AJ60" i="10" s="1"/>
  <c r="Z20" i="10"/>
  <c r="Z56" i="10"/>
  <c r="Z38" i="10"/>
  <c r="AA104" i="10"/>
  <c r="AB104" i="10" s="1"/>
  <c r="AJ104" i="10" s="1"/>
  <c r="AA43" i="10"/>
  <c r="AB43" i="10" s="1"/>
  <c r="AJ43" i="10" s="1"/>
  <c r="Z43" i="10"/>
  <c r="AA32" i="10"/>
  <c r="AB32" i="10" s="1"/>
  <c r="AJ32" i="10" s="1"/>
  <c r="Z32" i="10"/>
  <c r="Z79" i="10"/>
  <c r="AA79" i="10"/>
  <c r="AB79" i="10" s="1"/>
  <c r="AJ79" i="10" s="1"/>
  <c r="AA33" i="10"/>
  <c r="AB33" i="10" s="1"/>
  <c r="AJ33" i="10" s="1"/>
  <c r="Z33" i="10"/>
  <c r="Z133" i="10"/>
  <c r="AA133" i="10"/>
  <c r="AB133" i="10" s="1"/>
  <c r="AJ133" i="10" s="1"/>
  <c r="AA93" i="10"/>
  <c r="AB93" i="10" s="1"/>
  <c r="AJ93" i="10" s="1"/>
  <c r="Z93" i="10"/>
  <c r="Z52" i="10"/>
  <c r="AA52" i="10"/>
  <c r="AB52" i="10" s="1"/>
  <c r="AJ52" i="10" s="1"/>
  <c r="AA57" i="10"/>
  <c r="AB57" i="10" s="1"/>
  <c r="AJ57" i="10" s="1"/>
  <c r="Z57" i="10"/>
  <c r="AA69" i="10"/>
  <c r="AB69" i="10" s="1"/>
  <c r="AJ69" i="10" s="1"/>
  <c r="Z69" i="10"/>
  <c r="AA25" i="10"/>
  <c r="AB25" i="10" s="1"/>
  <c r="AJ25" i="10" s="1"/>
  <c r="Z25" i="10"/>
  <c r="AA53" i="10"/>
  <c r="AB53" i="10" s="1"/>
  <c r="AJ53" i="10" s="1"/>
  <c r="Z53" i="10"/>
  <c r="Z67" i="10"/>
  <c r="AA67" i="10"/>
  <c r="AB67" i="10" s="1"/>
  <c r="AJ67" i="10" s="1"/>
  <c r="AA28" i="10"/>
  <c r="AB28" i="10" s="1"/>
  <c r="AJ28" i="10" s="1"/>
  <c r="Z28" i="10"/>
  <c r="Z124" i="10"/>
  <c r="AA124" i="10"/>
  <c r="AB124" i="10" s="1"/>
  <c r="AJ124" i="10" s="1"/>
  <c r="AA68" i="10"/>
  <c r="AB68" i="10" s="1"/>
  <c r="AJ68" i="10" s="1"/>
  <c r="Z68" i="10"/>
  <c r="AA112" i="10"/>
  <c r="AB112" i="10" s="1"/>
  <c r="AJ112" i="10" s="1"/>
  <c r="Z112" i="10"/>
  <c r="Z5" i="10"/>
  <c r="AA5" i="10"/>
  <c r="AB5" i="10" s="1"/>
  <c r="AJ5" i="10" s="1"/>
  <c r="AA29" i="10"/>
  <c r="AB29" i="10" s="1"/>
  <c r="AJ29" i="10" s="1"/>
  <c r="Z29" i="10"/>
  <c r="AA17" i="10"/>
  <c r="AB17" i="10" s="1"/>
  <c r="AJ17" i="10" s="1"/>
  <c r="Z17" i="10"/>
  <c r="AA111" i="10"/>
  <c r="AB111" i="10" s="1"/>
  <c r="AJ111" i="10" s="1"/>
  <c r="Z111" i="10"/>
  <c r="Z127" i="10"/>
  <c r="AA127" i="10"/>
  <c r="AB127" i="10" s="1"/>
  <c r="AJ127" i="10" s="1"/>
  <c r="Z55" i="10"/>
  <c r="AA55" i="10"/>
  <c r="AB55" i="10" s="1"/>
  <c r="AJ55" i="10" s="1"/>
  <c r="AA97" i="10"/>
  <c r="AB97" i="10" s="1"/>
  <c r="AJ97" i="10" s="1"/>
  <c r="Z97" i="10"/>
  <c r="Z66" i="10"/>
  <c r="AA66" i="10"/>
  <c r="AB66" i="10" s="1"/>
  <c r="AJ66" i="10" s="1"/>
  <c r="Z9" i="10"/>
  <c r="AA9" i="10"/>
  <c r="AB9" i="10" s="1"/>
  <c r="AJ9" i="10" s="1"/>
  <c r="Z114" i="10"/>
  <c r="AA114" i="10"/>
  <c r="AB114" i="10" s="1"/>
  <c r="AJ114" i="10" s="1"/>
  <c r="Z47" i="10"/>
  <c r="AA47" i="10"/>
  <c r="AB47" i="10" s="1"/>
  <c r="AJ47" i="10" s="1"/>
  <c r="AA26" i="10"/>
  <c r="AB26" i="10" s="1"/>
  <c r="AJ26" i="10" s="1"/>
  <c r="Z26" i="10"/>
  <c r="AA12" i="10"/>
  <c r="AB12" i="10" s="1"/>
  <c r="AJ12" i="10" s="1"/>
  <c r="Z12" i="10"/>
  <c r="AA121" i="10"/>
  <c r="AB121" i="10" s="1"/>
  <c r="AJ121" i="10" s="1"/>
  <c r="Z121" i="10"/>
  <c r="Z58" i="10"/>
  <c r="AA58" i="10"/>
  <c r="AB58" i="10" s="1"/>
  <c r="AJ58" i="10" s="1"/>
  <c r="Z96" i="10"/>
  <c r="AA96" i="10"/>
  <c r="AB96" i="10" s="1"/>
  <c r="AJ96" i="10" s="1"/>
  <c r="Z3" i="10"/>
  <c r="AA3" i="10"/>
  <c r="AB3" i="10" s="1"/>
  <c r="AJ3" i="10" s="1"/>
  <c r="Z117" i="10"/>
  <c r="AA117" i="10"/>
  <c r="AB117" i="10" s="1"/>
  <c r="AJ117" i="10" s="1"/>
  <c r="AA51" i="10"/>
  <c r="AB51" i="10" s="1"/>
  <c r="AJ51" i="10" s="1"/>
  <c r="Z51" i="10"/>
  <c r="Z110" i="10"/>
  <c r="AA110" i="10"/>
  <c r="AB110" i="10" s="1"/>
  <c r="AJ110" i="10" s="1"/>
  <c r="AA86" i="10"/>
  <c r="AB86" i="10" s="1"/>
  <c r="AJ86" i="10" s="1"/>
  <c r="Z86" i="10"/>
  <c r="Z78" i="10"/>
  <c r="AA78" i="10"/>
  <c r="AB78" i="10" s="1"/>
  <c r="AJ78" i="10" s="1"/>
  <c r="AA41" i="10"/>
  <c r="AB41" i="10" s="1"/>
  <c r="AJ41" i="10" s="1"/>
  <c r="Z41" i="10"/>
  <c r="Z100" i="10"/>
  <c r="AA100" i="10"/>
  <c r="AB100" i="10" s="1"/>
  <c r="AJ100" i="10" s="1"/>
  <c r="Z34" i="10"/>
  <c r="AA34" i="10"/>
  <c r="AB34" i="10" s="1"/>
  <c r="AJ34" i="10" s="1"/>
  <c r="AA81" i="10"/>
  <c r="AB81" i="10" s="1"/>
  <c r="AJ81" i="10" s="1"/>
  <c r="Z81" i="10"/>
  <c r="AA14" i="10"/>
  <c r="AB14" i="10" s="1"/>
  <c r="AJ14" i="10" s="1"/>
  <c r="Z14" i="10"/>
  <c r="Z59" i="10"/>
  <c r="AA59" i="10"/>
  <c r="AB59" i="10" s="1"/>
  <c r="AJ59" i="10" s="1"/>
  <c r="Z49" i="10"/>
  <c r="AA49" i="10"/>
  <c r="AB49" i="10" s="1"/>
  <c r="AJ49" i="10" s="1"/>
  <c r="Z71" i="10"/>
  <c r="AA71" i="10"/>
  <c r="AB71" i="10" s="1"/>
  <c r="AJ71" i="10" s="1"/>
  <c r="AA90" i="10"/>
  <c r="AB90" i="10" s="1"/>
  <c r="AJ90" i="10" s="1"/>
  <c r="Z90" i="10"/>
  <c r="Z135" i="10"/>
  <c r="AA135" i="10"/>
  <c r="AB135" i="10" s="1"/>
  <c r="AJ135" i="10" s="1"/>
  <c r="Z64" i="10"/>
  <c r="AA64" i="10"/>
  <c r="AB64" i="10" s="1"/>
  <c r="AJ64" i="10" s="1"/>
  <c r="Z22" i="10"/>
  <c r="AA22" i="10"/>
  <c r="AB22" i="10" s="1"/>
  <c r="AJ22" i="10" s="1"/>
  <c r="Z115" i="10"/>
  <c r="AA115" i="10"/>
  <c r="AB115" i="10" s="1"/>
  <c r="AJ115" i="10" s="1"/>
  <c r="AA45" i="10"/>
  <c r="AB45" i="10" s="1"/>
  <c r="AJ45" i="10" s="1"/>
  <c r="Z45" i="10"/>
  <c r="Z70" i="10"/>
  <c r="AA70" i="10"/>
  <c r="AB70" i="10" s="1"/>
  <c r="AJ70" i="10" s="1"/>
  <c r="Z74" i="10"/>
  <c r="AA74" i="10"/>
  <c r="AB74" i="10" s="1"/>
  <c r="AJ74" i="10" s="1"/>
  <c r="AA21" i="10"/>
  <c r="AB21" i="10" s="1"/>
  <c r="AJ21" i="10" s="1"/>
  <c r="Z21" i="10"/>
  <c r="AA24" i="10"/>
  <c r="AB24" i="10" s="1"/>
  <c r="AJ24" i="10" s="1"/>
  <c r="Z24" i="10"/>
  <c r="Z35" i="10"/>
  <c r="AA35" i="10"/>
  <c r="AB35" i="10" s="1"/>
  <c r="AJ35" i="10" s="1"/>
  <c r="AA131" i="10"/>
  <c r="AB131" i="10" s="1"/>
  <c r="AJ131" i="10" s="1"/>
  <c r="Z131" i="10"/>
  <c r="AA72" i="10"/>
  <c r="AB72" i="10" s="1"/>
  <c r="AJ72" i="10" s="1"/>
  <c r="Z72" i="10"/>
  <c r="AA36" i="10"/>
  <c r="AB36" i="10" s="1"/>
  <c r="AJ36" i="10" s="1"/>
  <c r="Z36" i="10"/>
  <c r="Z134" i="10"/>
  <c r="AA134" i="10"/>
  <c r="AB134" i="10" s="1"/>
  <c r="AJ134" i="10" s="1"/>
  <c r="Z11" i="10"/>
  <c r="AA11" i="10"/>
  <c r="AB11" i="10" s="1"/>
  <c r="AJ11" i="10" s="1"/>
  <c r="AA6" i="10"/>
  <c r="AB6" i="10" s="1"/>
  <c r="AJ6" i="10" s="1"/>
  <c r="Z6" i="10"/>
  <c r="Z102" i="10"/>
  <c r="AA102" i="10"/>
  <c r="AB102" i="10" s="1"/>
  <c r="AJ102" i="10" s="1"/>
  <c r="Z75" i="10"/>
  <c r="AA75" i="10"/>
  <c r="AB75" i="10" s="1"/>
  <c r="AJ75" i="10" s="1"/>
  <c r="Z18" i="10"/>
  <c r="AA18" i="10"/>
  <c r="AB18" i="10" s="1"/>
  <c r="AJ18" i="10" s="1"/>
  <c r="Z83" i="10"/>
  <c r="AA83" i="10"/>
  <c r="AB83" i="10" s="1"/>
  <c r="AJ83" i="10" s="1"/>
  <c r="AA4" i="10"/>
  <c r="AB4" i="10" s="1"/>
  <c r="AJ4" i="10" s="1"/>
  <c r="Z4" i="10"/>
  <c r="AA105" i="10"/>
  <c r="AB105" i="10" s="1"/>
  <c r="AJ105" i="10" s="1"/>
  <c r="Z105" i="10"/>
  <c r="AA48" i="10"/>
  <c r="AB48" i="10" s="1"/>
  <c r="AJ48" i="10" s="1"/>
  <c r="Z48" i="10"/>
  <c r="AA2" i="10"/>
  <c r="AB2" i="10" s="1"/>
  <c r="AJ2" i="10" s="1"/>
  <c r="Z2" i="10"/>
  <c r="C14" i="13" l="1"/>
  <c r="C9" i="13"/>
  <c r="C10" i="13"/>
  <c r="C7" i="13"/>
  <c r="C12" i="13"/>
  <c r="C11" i="13"/>
  <c r="C8" i="13"/>
  <c r="C13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<sst xmlns="http://schemas.openxmlformats.org/spreadsheetml/2006/main" count="855" uniqueCount="430">
  <si>
    <t>Sistema</t>
  </si>
  <si>
    <t>Macro-prodotto</t>
  </si>
  <si>
    <t>Chiave</t>
  </si>
  <si>
    <t>Prodotto</t>
  </si>
  <si>
    <t>OD</t>
  </si>
  <si>
    <t>Materiale rotabile</t>
  </si>
  <si>
    <t>Ora part</t>
  </si>
  <si>
    <t>Ora arr</t>
  </si>
  <si>
    <t>Ttot
(xx:xx)</t>
  </si>
  <si>
    <t>Ttot
(minuti)</t>
  </si>
  <si>
    <t>km</t>
  </si>
  <si>
    <t>Vcomm
(km/h)</t>
  </si>
  <si>
    <t>T pura
(xx:xx)</t>
  </si>
  <si>
    <t>T pura
(minuti)</t>
  </si>
  <si>
    <t>All. TECN.
(minuti)</t>
  </si>
  <si>
    <t>T perc
(minuti)</t>
  </si>
  <si>
    <t>Soste
(xx:xx)</t>
  </si>
  <si>
    <t>Soste
(minuti)</t>
  </si>
  <si>
    <t>All. PUNT. Effett.
(minuti)</t>
  </si>
  <si>
    <t>All. LAV. Effett.
(minuti)</t>
  </si>
  <si>
    <t>All. TOT
(minuti)</t>
  </si>
  <si>
    <t>All. TOT/
100 km</t>
  </si>
  <si>
    <t>Vmedia
senza all.
(km/h)</t>
  </si>
  <si>
    <t>Vmedia
senza all. (tecn. incl)
(km/h)</t>
  </si>
  <si>
    <t>K1</t>
  </si>
  <si>
    <t>All. PUNT. prescr.
(minuti)</t>
  </si>
  <si>
    <t>All. LAV. prescr.
(minuti)</t>
  </si>
  <si>
    <t>All. TOT
prescr.
(minuti)</t>
  </si>
  <si>
    <t>Vmedia
all. prescr.</t>
  </si>
  <si>
    <t>soglia
K1</t>
  </si>
  <si>
    <t>K1*km</t>
  </si>
  <si>
    <t>26-27</t>
  </si>
  <si>
    <t>29-30</t>
  </si>
  <si>
    <t>32-33</t>
  </si>
  <si>
    <t>35-36</t>
  </si>
  <si>
    <t>38-39</t>
  </si>
  <si>
    <t>41-42</t>
  </si>
  <si>
    <t>VE-PD-BO</t>
  </si>
  <si>
    <t>MI-VR-VE</t>
  </si>
  <si>
    <t>VR-BO</t>
  </si>
  <si>
    <t>PC-BO-AN</t>
  </si>
  <si>
    <t>AN-LE</t>
  </si>
  <si>
    <t>NA-Paola-RC</t>
  </si>
  <si>
    <t>Nodo di Torino</t>
  </si>
  <si>
    <t>MI-PC</t>
  </si>
  <si>
    <t>REG_Aosta-Torino</t>
  </si>
  <si>
    <t>REG_Torino-Aosta</t>
  </si>
  <si>
    <t>REG_Milano-Torino</t>
  </si>
  <si>
    <t>REG_Torino-Milano</t>
  </si>
  <si>
    <t>REG1_Genova-Torino</t>
  </si>
  <si>
    <t>REG2_Genova-Torino</t>
  </si>
  <si>
    <t>REG_Torino-Genova Brignole</t>
  </si>
  <si>
    <t>REG_Torino-Genova Pp</t>
  </si>
  <si>
    <t>REG_Savona-Torino</t>
  </si>
  <si>
    <t>REG_Torino-Savona</t>
  </si>
  <si>
    <t>REG_Cuneo-Torino</t>
  </si>
  <si>
    <t>REG_Torino-Cuneo</t>
  </si>
  <si>
    <t>REG1_Chieri-Rivarolo</t>
  </si>
  <si>
    <t>REG2_Chieri-Rivarolo</t>
  </si>
  <si>
    <t>REG1_Rivarolo-Chieri</t>
  </si>
  <si>
    <t>REG2_Rivarolo-Chieri</t>
  </si>
  <si>
    <t>REG_Pinerolo-Chivasso</t>
  </si>
  <si>
    <t>REG_Chivasso-Pinerolo</t>
  </si>
  <si>
    <t>REG_Torino-Susa</t>
  </si>
  <si>
    <t>REG_Susa-Torino</t>
  </si>
  <si>
    <t>REG_Alba-Germagnano</t>
  </si>
  <si>
    <t>REG_Germagnano-Bra</t>
  </si>
  <si>
    <t>REG_Asti-Torino</t>
  </si>
  <si>
    <t>REG_Torino-Asti</t>
  </si>
  <si>
    <t>REG_Fossano-Cirie'</t>
  </si>
  <si>
    <t>REG_Cirie'-Fossano</t>
  </si>
  <si>
    <t>REG_Torino-Bardonecchia</t>
  </si>
  <si>
    <t>REG_Bardonecchia-Torino</t>
  </si>
  <si>
    <t>REG_Venezia-Verona</t>
  </si>
  <si>
    <t>REG_Verona-Venezia</t>
  </si>
  <si>
    <t>REG_Venezia-Bologna</t>
  </si>
  <si>
    <t>REG_Bologna-Venezia</t>
  </si>
  <si>
    <t>REG_Venezia-Rovigo</t>
  </si>
  <si>
    <t>REG_Rovigo-Venezia</t>
  </si>
  <si>
    <t>RV_Venezia-Verona</t>
  </si>
  <si>
    <t>REG_Venezia-Vicenza</t>
  </si>
  <si>
    <t>REG_Vicenza-Venezia</t>
  </si>
  <si>
    <t>RV_Verona-Venezia</t>
  </si>
  <si>
    <t>REG_Bologna-S.Pietro</t>
  </si>
  <si>
    <t>REG_S.Pietro-Bologna</t>
  </si>
  <si>
    <t>REG_Bologna-Ferrara</t>
  </si>
  <si>
    <t>REG_Ferrara-Bologna</t>
  </si>
  <si>
    <t>REG_Venezia-Adria</t>
  </si>
  <si>
    <t>REG_Adria-Venezia</t>
  </si>
  <si>
    <t>REG_Milano C.Le-Bergamo</t>
  </si>
  <si>
    <t>REG_Bergamo-Milano C.Le</t>
  </si>
  <si>
    <t>REG_Milano Pg-Bergamo</t>
  </si>
  <si>
    <t>REG_Bergamo-Milano Pg</t>
  </si>
  <si>
    <t>REG_Milano-Verona</t>
  </si>
  <si>
    <t>REG_Verona-Milano</t>
  </si>
  <si>
    <t>RV MI_Venezia-Verona</t>
  </si>
  <si>
    <t>RV MI_Verona-Venezia</t>
  </si>
  <si>
    <t>REG_Milano-Brescia</t>
  </si>
  <si>
    <t>REG_Brescia-Milano</t>
  </si>
  <si>
    <t>REG MI_Venezia-Verona</t>
  </si>
  <si>
    <t>REG MI_Venezia-Vicenza</t>
  </si>
  <si>
    <t>REG MI_Verona-Venezia</t>
  </si>
  <si>
    <t>REG_Bologna-Verona</t>
  </si>
  <si>
    <t>REG_Bologna-Brennero</t>
  </si>
  <si>
    <t>REG_Brennero-Bologna</t>
  </si>
  <si>
    <t>REG_Verona-Bologna</t>
  </si>
  <si>
    <t>REG1_Poggio-Bologna</t>
  </si>
  <si>
    <t>REG1_Bologna-Poggio</t>
  </si>
  <si>
    <t>REG2_Bologna-Poggio</t>
  </si>
  <si>
    <t>REG2_Poggio-Bologna</t>
  </si>
  <si>
    <t>REG_Milano-Bologna</t>
  </si>
  <si>
    <t>REG_Milano-Parma</t>
  </si>
  <si>
    <t>REG_Bologna-Milano</t>
  </si>
  <si>
    <t>REG_Parma-Milano</t>
  </si>
  <si>
    <t>REG_Ancona-Piacenza</t>
  </si>
  <si>
    <t>REG_Piacenza-Ancona</t>
  </si>
  <si>
    <t>REG_Parma-Bologna</t>
  </si>
  <si>
    <t>REG_Bologna-Parma</t>
  </si>
  <si>
    <t>REG1_Imola-Bologna</t>
  </si>
  <si>
    <t>REG1_Bologna-Imola</t>
  </si>
  <si>
    <t>REG2_Imola-Bologna</t>
  </si>
  <si>
    <t>REG2_Bologna-Imola</t>
  </si>
  <si>
    <t>REG_Rimini-Bologna</t>
  </si>
  <si>
    <t>REG_Bologna-Rimini</t>
  </si>
  <si>
    <t>REG_Modena-Bologna</t>
  </si>
  <si>
    <t>REG_Bologna-Modena</t>
  </si>
  <si>
    <t>IC1_Milano-Lecce</t>
  </si>
  <si>
    <t>IC1_Lecce-Milano</t>
  </si>
  <si>
    <t>REG_Rimini-Ancona</t>
  </si>
  <si>
    <t>REG_Ancona-Rimini</t>
  </si>
  <si>
    <t>IC2_Milano-Lecce</t>
  </si>
  <si>
    <t>IC2_Lecce-Milano</t>
  </si>
  <si>
    <t>REG_Pescara-Ancona</t>
  </si>
  <si>
    <t>REG_Ancona-Pescara</t>
  </si>
  <si>
    <t>REG1_Bari-Foggia</t>
  </si>
  <si>
    <t>REG2_Bari-Foggia</t>
  </si>
  <si>
    <t>REG1_Foggia-Bari</t>
  </si>
  <si>
    <t>REG2_Foggia-Bari</t>
  </si>
  <si>
    <t>REG1_Lecce-Bari</t>
  </si>
  <si>
    <t>REG1_Bari-Lecce</t>
  </si>
  <si>
    <t>REG2_Bari-Lecce</t>
  </si>
  <si>
    <t>REG2_Lecce-Bari</t>
  </si>
  <si>
    <t>REG_Pescara-Teramo</t>
  </si>
  <si>
    <t>REG_Teramo-Pescara</t>
  </si>
  <si>
    <t>REG_Pescara-Termoli</t>
  </si>
  <si>
    <t>REG_Termoli-Pescara</t>
  </si>
  <si>
    <t>REG_Fasano-Barletta</t>
  </si>
  <si>
    <t>REG_Bari-Barletta</t>
  </si>
  <si>
    <t>REG1_Barletta-Fasano</t>
  </si>
  <si>
    <t>REG2_Barletta-Fasano</t>
  </si>
  <si>
    <t>REG_Ascoli-Ancona</t>
  </si>
  <si>
    <t>REG_Ancona-Ascoli</t>
  </si>
  <si>
    <t>REG_Macerata-Ancona</t>
  </si>
  <si>
    <t>REG_Ancona-Macerata</t>
  </si>
  <si>
    <t>REG_Lamezia-Reggio</t>
  </si>
  <si>
    <t>REG_Reggio-Lamezia</t>
  </si>
  <si>
    <t>REG_Cosenza-Napoli</t>
  </si>
  <si>
    <t>REG_Reggio-Cosenza</t>
  </si>
  <si>
    <t>REG_Napoli-Cosenza</t>
  </si>
  <si>
    <t>REG_Cosenza-Reggio</t>
  </si>
  <si>
    <t>REG_Villa-Melito</t>
  </si>
  <si>
    <t>REG_Melito-Villa</t>
  </si>
  <si>
    <t>REG_Milano-Mantova</t>
  </si>
  <si>
    <t>REG_Mantova-Milano</t>
  </si>
  <si>
    <t>REG_Piacenza-Milano</t>
  </si>
  <si>
    <t>REG_Milano-Piacenza</t>
  </si>
  <si>
    <t>REG1_Lodi-Saronno</t>
  </si>
  <si>
    <t>REG2_Lodi-Saronno</t>
  </si>
  <si>
    <t>REG1_Saronno-Lodi</t>
  </si>
  <si>
    <t>REG2_Saronno-Lodi</t>
  </si>
  <si>
    <t>REG1_Cormano-Cusano-Melegnano</t>
  </si>
  <si>
    <t>REG2_Cormano-Cusano-Melegnano</t>
  </si>
  <si>
    <t>REG1_Melegnano-Cormano-Cusano</t>
  </si>
  <si>
    <t>REG2_Melegnano-Cormano-Cusano</t>
  </si>
  <si>
    <t>REG MI_Milano-Bologna</t>
  </si>
  <si>
    <t>Scheda Catalogo</t>
  </si>
  <si>
    <t>REG MI_Bologna-Milano</t>
  </si>
  <si>
    <t>REG MI_Milano-Parma</t>
  </si>
  <si>
    <t>REG MI_Parma-Milano</t>
  </si>
  <si>
    <t>REG MI_Vicenza-Venezia</t>
  </si>
  <si>
    <t>KPI 1 (media pesata sui km del prodotto)</t>
  </si>
  <si>
    <t>Velocità commerciale (media pesata sui km del prodotto)</t>
  </si>
  <si>
    <t>Lecce-Milano Centrale</t>
  </si>
  <si>
    <t>Milano Porta Garibaldi-Lecce</t>
  </si>
  <si>
    <t>Ancona-Ascoli Piceno</t>
  </si>
  <si>
    <t>Ancona-Macerata</t>
  </si>
  <si>
    <t>Ancona-Pescara</t>
  </si>
  <si>
    <t>Ascoli Piceno-Ancona</t>
  </si>
  <si>
    <t>Bari Centrale-Barletta</t>
  </si>
  <si>
    <t>Fasano-Barletta</t>
  </si>
  <si>
    <t>Macerata-Ancona</t>
  </si>
  <si>
    <t>Pescara-Ancona</t>
  </si>
  <si>
    <t>Pescara-Teramo</t>
  </si>
  <si>
    <t>Pescara-Termoli</t>
  </si>
  <si>
    <t>Teramo-Pescara</t>
  </si>
  <si>
    <t>Termoli-Pescara</t>
  </si>
  <si>
    <t>Bari Centrale-Foggia</t>
  </si>
  <si>
    <t>Bari Centrale-Lecce</t>
  </si>
  <si>
    <t>Barletta-Fasano</t>
  </si>
  <si>
    <t>Foggia-Bari Centrale</t>
  </si>
  <si>
    <t>Lecce-Bari Centrale</t>
  </si>
  <si>
    <t>Bologna Centrale-Milano Centrale</t>
  </si>
  <si>
    <t>Milano Centrale-Bologna Centrale</t>
  </si>
  <si>
    <t>Milano Centrale-Parma</t>
  </si>
  <si>
    <t>Parma-Milano Centrale</t>
  </si>
  <si>
    <t>Mantova-Milano Centrale</t>
  </si>
  <si>
    <t>Milano Centrale-Mantova</t>
  </si>
  <si>
    <t>Milano Greco Pirelli-Piacenza</t>
  </si>
  <si>
    <t>Piacenza-Milano Greco Pirelli</t>
  </si>
  <si>
    <t>Cormano-Cusano Milanino-Melegnano</t>
  </si>
  <si>
    <t>Lodi-Saronno</t>
  </si>
  <si>
    <t>Melegnano-Cormano-Cusano Milanino</t>
  </si>
  <si>
    <t>Saronno-Lodi</t>
  </si>
  <si>
    <t>Venezia S.Lucia-Verona Porta Nuova</t>
  </si>
  <si>
    <t>Venezia S.Lucia-Vicenza</t>
  </si>
  <si>
    <t>Verona Porta Nuova-Venezia S.Lucia</t>
  </si>
  <si>
    <t>Vicenza-Venezia S.Lucia</t>
  </si>
  <si>
    <t>Bergamo-Milano Centrale</t>
  </si>
  <si>
    <t>Bergamo-Milano Porta Garibaldi</t>
  </si>
  <si>
    <t>Brescia-Milano Greco Pirelli</t>
  </si>
  <si>
    <t>Milano Centrale-Bergamo</t>
  </si>
  <si>
    <t>Milano Porta Garibaldi-Bergamo</t>
  </si>
  <si>
    <t>Milano Greco Pirelli-Brescia</t>
  </si>
  <si>
    <t>Milano Centrale-Verona Porta Nuova</t>
  </si>
  <si>
    <t>Verona Porta Nuova-Milano Centrale</t>
  </si>
  <si>
    <t>Cosenza-Napoli Centrale</t>
  </si>
  <si>
    <t>Cosenza-Reggio Di Calabria Centrale</t>
  </si>
  <si>
    <t>Lamezia Terme Centrale-Reggio Di Calabria Centrale</t>
  </si>
  <si>
    <t>Melito Di Porto Salvo-Villa S.Giovanni</t>
  </si>
  <si>
    <t>Napoli Centrale-Cosenza</t>
  </si>
  <si>
    <t>Reggio Di Calabria Centrale-Cosenza</t>
  </si>
  <si>
    <t>Reggio Di Calabria Centrale-Lamezia Terme Centrale</t>
  </si>
  <si>
    <t>Villa S.Giovanni-Melito Di Porto Salvo</t>
  </si>
  <si>
    <t>Alba-Germagnano</t>
  </si>
  <si>
    <t>Aosta-Torino Porta Nuova</t>
  </si>
  <si>
    <t>Asti-Torino Aeroporto Di Caselle</t>
  </si>
  <si>
    <t>Bardonecchia-Torino Porta Nuova</t>
  </si>
  <si>
    <t>Chivasso-Pinerolo</t>
  </si>
  <si>
    <t>Cirie'-Fossano</t>
  </si>
  <si>
    <t>Cuneo-Torino Porta Nuova</t>
  </si>
  <si>
    <t>Fossano-Cirie'</t>
  </si>
  <si>
    <t>Germagnano-Bra</t>
  </si>
  <si>
    <t>Milano Centrale-Torino Porta Nuova</t>
  </si>
  <si>
    <t>Pinerolo-Chivasso</t>
  </si>
  <si>
    <t>Savona-Torino Porta Nuova</t>
  </si>
  <si>
    <t>Susa-Torino Porta Nuova</t>
  </si>
  <si>
    <t>Torino Porta Nuova-Aosta</t>
  </si>
  <si>
    <t>Torino Aeroporto Di Caselle-Asti</t>
  </si>
  <si>
    <t>Torino Porta Nuova-Bardonecchia</t>
  </si>
  <si>
    <t>Torino Porta Nuova-Cuneo</t>
  </si>
  <si>
    <t>Torino Porta Nuova-Genova Brignole</t>
  </si>
  <si>
    <t>Torino Porta Nuova-Genova Piazza Principe</t>
  </si>
  <si>
    <t>Torino Porta Nuova-Milano Centrale</t>
  </si>
  <si>
    <t>Torino Porta Nuova-Savona</t>
  </si>
  <si>
    <t>Torino Porta Nuova-Susa</t>
  </si>
  <si>
    <t>Chieri-Rivarolo</t>
  </si>
  <si>
    <t>Genova Piazza Principe-Torino Porta Nuova</t>
  </si>
  <si>
    <t>Rivarolo-Chieri</t>
  </si>
  <si>
    <t>Milano Centrale-Lecce</t>
  </si>
  <si>
    <t>Ancona-Piacenza</t>
  </si>
  <si>
    <t>Ancona-Rimini</t>
  </si>
  <si>
    <t>Bologna Centrale-Modena</t>
  </si>
  <si>
    <t>Bologna Centrale-Parma</t>
  </si>
  <si>
    <t>Bologna Centrale-Rimini</t>
  </si>
  <si>
    <t>Modena-Bologna Centrale</t>
  </si>
  <si>
    <t>Parma-Bologna Centrale</t>
  </si>
  <si>
    <t>Piacenza-Ancona</t>
  </si>
  <si>
    <t>Rimini-Ancona</t>
  </si>
  <si>
    <t>Rimini-Bologna Centrale</t>
  </si>
  <si>
    <t>Bologna Centrale-Imola</t>
  </si>
  <si>
    <t>Imola-Bologna Centrale</t>
  </si>
  <si>
    <t>Adria -Venezia S.Lucia</t>
  </si>
  <si>
    <t xml:space="preserve">Bologna Centrale-Ferrara </t>
  </si>
  <si>
    <t>Bologna Centrale-S.Pietro In Casale</t>
  </si>
  <si>
    <t>Bologna Centrale-Venezia S.Lucia</t>
  </si>
  <si>
    <t>Ferrara -Bologna Centrale</t>
  </si>
  <si>
    <t>Rovigo-Venezia S.Lucia</t>
  </si>
  <si>
    <t>S.Pietro In Casale-Bologna Centrale</t>
  </si>
  <si>
    <t xml:space="preserve">Venezia S.Lucia-Adria </t>
  </si>
  <si>
    <t>Venezia S.Lucia-Bologna Centrale</t>
  </si>
  <si>
    <t>Venezia S.Lucia-Rovigo</t>
  </si>
  <si>
    <t xml:space="preserve">Venezia S.Lucia-Vicenza </t>
  </si>
  <si>
    <t>Vicenza -Venezia S.Lucia</t>
  </si>
  <si>
    <t>Bologna Centrale-Brennero</t>
  </si>
  <si>
    <t>Bologna Centrale-Verona Porta Nuova</t>
  </si>
  <si>
    <t>Brennero-Bologna Centrale</t>
  </si>
  <si>
    <t>Verona Porta Nuova-Bologna Centrale</t>
  </si>
  <si>
    <t>Bologna Centrale-Poggio Rusco</t>
  </si>
  <si>
    <t>Poggio Rusco-Bologna Centrale</t>
  </si>
  <si>
    <t>KP1</t>
  </si>
  <si>
    <t>TOTALE</t>
  </si>
  <si>
    <t>VE-TS (via PG)</t>
  </si>
  <si>
    <t>Venezia S.Lucia-Trieste Centrale</t>
  </si>
  <si>
    <t>Portogruaro Caorle-Trieste Centrale</t>
  </si>
  <si>
    <t>Tarvisio Boscoverde-Trieste Centrale</t>
  </si>
  <si>
    <t>Venezia S.Lucia-Portogruaro Caorle</t>
  </si>
  <si>
    <t>Udine-Trieste Centrale</t>
  </si>
  <si>
    <t>VE-TS (via UD)</t>
  </si>
  <si>
    <t>Venezia S.Lucia-Sacile</t>
  </si>
  <si>
    <t>Venezia S.Lucia-Udine</t>
  </si>
  <si>
    <t>Venezia S.Lucia-Belluno</t>
  </si>
  <si>
    <t>BZ-VR</t>
  </si>
  <si>
    <t>REG_Bolzano-Ala</t>
  </si>
  <si>
    <t>Bolzano-Ala</t>
  </si>
  <si>
    <t>REG_Bolzano-Verona</t>
  </si>
  <si>
    <t>Bolzano-Verona Porta Nuova</t>
  </si>
  <si>
    <t>REG_Brennero-Merano</t>
  </si>
  <si>
    <t>Brennero-Merano</t>
  </si>
  <si>
    <t>Bolzano-Roma Termini</t>
  </si>
  <si>
    <t>Brennero-Roma Termini</t>
  </si>
  <si>
    <t>Muenchen Hbf-Bologna Centrale</t>
  </si>
  <si>
    <t>MI-CHIASSO</t>
  </si>
  <si>
    <t>EC_Zurich-Milano</t>
  </si>
  <si>
    <t>Zurich Hb-Milano Centrale</t>
  </si>
  <si>
    <t>REG_Saronno-Albairate-Vermezzo</t>
  </si>
  <si>
    <t>Saronno-Albairate-Vermezzo</t>
  </si>
  <si>
    <t>REG_Chiasso-Milano</t>
  </si>
  <si>
    <t>Chiasso-Milano Porta Garibaldi</t>
  </si>
  <si>
    <t>REG_Biasca-Como</t>
  </si>
  <si>
    <t>Biasca-Como S.Giovanni</t>
  </si>
  <si>
    <t>REG_Como-Rho</t>
  </si>
  <si>
    <t>Como S.Giovanni-Rho</t>
  </si>
  <si>
    <t>REG_Varese-Como</t>
  </si>
  <si>
    <t>Varese-Como S.Giovanni</t>
  </si>
  <si>
    <t>REG_Locarno-Milano</t>
  </si>
  <si>
    <t>Locarno-Milano Centrale</t>
  </si>
  <si>
    <t>MI-GE</t>
  </si>
  <si>
    <t>REG_Milano-Pavia</t>
  </si>
  <si>
    <t>Milano Bovisa Politecnico-Pavia</t>
  </si>
  <si>
    <t>REG1_Milano-Pavia</t>
  </si>
  <si>
    <t>IC_Milano-Livorno</t>
  </si>
  <si>
    <t>Milano Centrale-Livorno Centrale</t>
  </si>
  <si>
    <t>REG_Milano-Stradella</t>
  </si>
  <si>
    <t>Milano Porta Garibaldi-Stradella</t>
  </si>
  <si>
    <t>REG_Milano-Genova</t>
  </si>
  <si>
    <t>Milano Greco Pirelli-Genova Piazza Principe</t>
  </si>
  <si>
    <t>REG1_Milano-Genova</t>
  </si>
  <si>
    <t>Milano Centrale-Genova Brignole</t>
  </si>
  <si>
    <t>Porretta-PO</t>
  </si>
  <si>
    <t>REG_Porretta-Pianoro</t>
  </si>
  <si>
    <t>Porretta Terme-Pianoro</t>
  </si>
  <si>
    <t>REG_Marzabotto-Pianoro</t>
  </si>
  <si>
    <t>Marzabotto-Pianoro</t>
  </si>
  <si>
    <t>REG_Bologna-S.Benedetto</t>
  </si>
  <si>
    <t>Bologna Centrale-S.Benedetto Sambro-Castiglione Pepoli</t>
  </si>
  <si>
    <t>REG_Bologna-Prato</t>
  </si>
  <si>
    <t>Bologna Centrale-Prato Centrale</t>
  </si>
  <si>
    <t>REG_Vignola-Bologna</t>
  </si>
  <si>
    <t>Vignola-Bologna Centrale</t>
  </si>
  <si>
    <t>REG_Bazzano-Bologna</t>
  </si>
  <si>
    <t>Bazzano (Fer)-Bologna Centrale</t>
  </si>
  <si>
    <t>FCO-ROMA</t>
  </si>
  <si>
    <t>REG_Roma-Fiumicino</t>
  </si>
  <si>
    <t>Roma Termini-Fiumicino Aeroporto</t>
  </si>
  <si>
    <t>REG1_Roma-Fiumicino</t>
  </si>
  <si>
    <t>REG2_Roma-Fiumicino</t>
  </si>
  <si>
    <t>REG3_Roma-Fiumicino</t>
  </si>
  <si>
    <t>REG_Fara-Fiumicino</t>
  </si>
  <si>
    <t>Fara Sabina-Montelibretti-Fiumicino Aeroporto</t>
  </si>
  <si>
    <t>REG1_Fara-Fiumicino</t>
  </si>
  <si>
    <t>REG_Poggio-Fiumicino</t>
  </si>
  <si>
    <t>Poggio Mirteto-Fiumicino Aeroporto</t>
  </si>
  <si>
    <t>REG_Orte-Fiumicino</t>
  </si>
  <si>
    <t>Orte-Fiumicino Aeroporto</t>
  </si>
  <si>
    <t>REG10_Venezia-Trieste</t>
  </si>
  <si>
    <t>REG11_Portogruaro-Trieste</t>
  </si>
  <si>
    <t>REG12_Tarvisio-Trieste</t>
  </si>
  <si>
    <t>REG13_Venezia-Portogruaro</t>
  </si>
  <si>
    <t>REG14_Udine-Trieste</t>
  </si>
  <si>
    <t>REG20_Venezia-Trieste</t>
  </si>
  <si>
    <t>REG21_Venezia-Sacile</t>
  </si>
  <si>
    <t>REG22_Venezia-Udine</t>
  </si>
  <si>
    <t>REG23_Venezia-Belluno</t>
  </si>
  <si>
    <t>REG30_Brennero-Bologna</t>
  </si>
  <si>
    <t>ES33_Bolzano-Roma</t>
  </si>
  <si>
    <t>ES34_Brennero-Roma</t>
  </si>
  <si>
    <t>EC30_Muenchen-Bologna</t>
  </si>
  <si>
    <t>47-48</t>
  </si>
  <si>
    <t>(147) - ETR 104-VS 160 C P 135 - 84m</t>
  </si>
  <si>
    <t>(544) - ETR 521-VS 160 C P 140 - 137m</t>
  </si>
  <si>
    <t>(147) - ETR 104-VS 160 C P 135 - 85m</t>
  </si>
  <si>
    <t>(825) - ALe 501/502 (2M + 1R)-VS 160 C P 145 - 52m</t>
  </si>
  <si>
    <t>(467) - E464 np-400t-V  160 B P 125 - 174m</t>
  </si>
  <si>
    <t>(545) - ETR 421-VS 160 C P 140 - 110m</t>
  </si>
  <si>
    <t>(283) - E464 np-330t-V  160 B P 120 - 124m</t>
  </si>
  <si>
    <t>(558) - ETR 421 + ETR 421-VS 160 C P 140 - 220m</t>
  </si>
  <si>
    <t>da AOSTA a IVREA (188) - BTR 813 D-VS 140 C P 150 - 66m
da IVREA a TORINO PORTA NUOVA (187) - BTR 813 E-VS 160 C P 150 - 66m</t>
  </si>
  <si>
    <t>da TORINO PORTA NUOVA a IVREA (187) - BTR 813 E-VS 160 C P 150 - 66m
da IVREA a AOSTA (188) - BTR 813 D-VS 140 C P 150 - 66m</t>
  </si>
  <si>
    <t>(356) - E464 np-270t-V  160 B P 120 - 174m</t>
  </si>
  <si>
    <t>(23) - ETR 621-VS 160 C P 150 - 164m</t>
  </si>
  <si>
    <t>(502) - E464 np-305t-V  160 B P 125 - 200m</t>
  </si>
  <si>
    <t>(517) - E464 np-290t-V  140 B P 120 - 200m</t>
  </si>
  <si>
    <t>(517) - E464 np-290t-V  140 B P 120 - 174m</t>
  </si>
  <si>
    <t>(124) - ETR 204-VS 160 C P 135 - 20m</t>
  </si>
  <si>
    <t>(143) - ETR 103-VS 160 C P 135 - 65m</t>
  </si>
  <si>
    <t>(48) - ALe 506/426 (2M + 2R)-VS 140 B P 120 - 103m</t>
  </si>
  <si>
    <t>(48) - ALe 506/426 (2M + 2R)-VS 140 B P 120</t>
  </si>
  <si>
    <t>(513) - E464 np-225t-V  160 B P 120 - 163m</t>
  </si>
  <si>
    <t>(234) - E464 np-335t-V  160 B P 125 - 147m</t>
  </si>
  <si>
    <t>(234) - E464 np-335t-V  160 B P 125 - 148m</t>
  </si>
  <si>
    <t>(24) - ETR 350-VS 160 C P 145 - 91m</t>
  </si>
  <si>
    <t>(173) - ALe 711/710 (4 + 4)-VS 140 B P 130 - 210m</t>
  </si>
  <si>
    <t>(996) - ATR 120-VS 140 C P 130 - 150m</t>
  </si>
  <si>
    <t>da MILANO CENTRALE a BOLOGNA CENTRALE (951) - ETR 500 AV-VS 300 C P 135 - 329m
da BOLOGNA CENTRALE a LECCE (908) - ETR 700 AV-VS 250 C P 145 - 201m</t>
  </si>
  <si>
    <t>da LECCE a BOLOGNA CENTRALE (908) - ETR 700 AV-VS 250 C P 145 - 201m
da BOLOGNA CENTRALE a MILANO CENTRALE (951) - ETR 500 AV-VS 300 C P 135 - 329m</t>
  </si>
  <si>
    <t>(306) - ALe 760/761 (2M + 2R)-VS 140 B P 120 - 103m</t>
  </si>
  <si>
    <t>(1508) - E414 + E414-500t-V  200 C P 125 - 252m</t>
  </si>
  <si>
    <t>(101) - ETR 521 + ETR 521-VS 160 C P 140 - 272m</t>
  </si>
  <si>
    <t>(1525) - E464 np + E464 np-500t-V  160 B P 115 - 243m</t>
  </si>
  <si>
    <t>(194) - ETR 104 + ETR 104-VS 160 C P 135 - 168m</t>
  </si>
  <si>
    <t>(1526) - E464 np + E464 np-415t-V  160 B P 115 - 190m</t>
  </si>
  <si>
    <t>(29) - ETR 425-VS 160 C P 140 - 82m</t>
  </si>
  <si>
    <t>(222) - ATR 220 Tr-VS 130 B P 150 - 56m</t>
  </si>
  <si>
    <t>(2) - E464 np-268t-V  160 B P 125 - 123m</t>
  </si>
  <si>
    <t xml:space="preserve"> E464 np-305t-V  160 B P 125 - 174m</t>
  </si>
  <si>
    <t>E464 np-305t-V  160 B P 125 - 174m</t>
  </si>
  <si>
    <t>(550) - EC250 + EC250-VS 200 C P 130 - 404m</t>
  </si>
  <si>
    <t>(965) - ETR 675-VS 250 C P 150 - 187m</t>
  </si>
  <si>
    <t>(53) - ETR 563-VS 160 C P 145 - 92m</t>
  </si>
  <si>
    <t>(32) - ETR 526-VS 160 C P 140 - 96m</t>
  </si>
  <si>
    <t>(121) - ETR 170-VS 160 C P 145 - 107m</t>
  </si>
  <si>
    <t>(220) - ALe 711/710 (2 + 4)-VS 140 B P 130 - 158m</t>
  </si>
  <si>
    <t>(529) - E464 np-340t-V  140 B P 120 - 103m</t>
  </si>
  <si>
    <t>(925) - E464 np-360t-V  160 B P 120 - 226m</t>
  </si>
  <si>
    <t>(1010) - ETR 524-VS 160 C P 145 - 75m</t>
  </si>
  <si>
    <t>(146) - ETR 524 S1 + ETR 524 S1-VS 150 C P 145 - 214m</t>
  </si>
  <si>
    <t>(1018) - ETR 600-VS 250 P P 145 - 188m</t>
  </si>
  <si>
    <t>(998) - E193-480t-V  200 C P 125 - 260m</t>
  </si>
  <si>
    <t>(124) - ETR 204-VS 160 C P 135 - 84m</t>
  </si>
  <si>
    <t>da MILANO CENTRALE a TORTONA (1014) - E464 np-350t-V  160 B P 125 - 226m
da TORTONA a GENOVA BRIGNOLE (1014) - E464 np-350t-V  160 B P 125 - 168m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</si>
</sst>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h:mm;@"/>
    <numFmt numFmtId="165" formatCode="[$-F400]h:mm:ss\ AM/PM"/>
    <numFmt numFmtId="166" formatCode="0.0"/>
    <numFmt numFmtId="167" formatCode="_-* #,##0_-;\-* #,##0_-;_-* &quot;-&quot;??_-;_-@_-"/>
    <numFmt numFmtId="168" formatCode="0.0%"/>
    <numFmt numFmtId="169" formatCode="0.0\ &quot;km/h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002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166" fontId="0" fillId="0" borderId="0" xfId="0" applyNumberFormat="1"/>
    <xf numFmtId="1" fontId="0" fillId="0" borderId="0" xfId="0" applyNumberFormat="1"/>
    <xf numFmtId="9" fontId="0" fillId="0" borderId="0" xfId="2" applyFont="1"/>
    <xf numFmtId="43" fontId="0" fillId="0" borderId="0" xfId="1" applyFont="1"/>
    <xf numFmtId="167" fontId="0" fillId="0" borderId="0" xfId="1" applyNumberFormat="1" applyFont="1"/>
    <xf numFmtId="0" fontId="0" fillId="0" borderId="4" xfId="0" applyBorder="1"/>
    <xf numFmtId="165" fontId="0" fillId="0" borderId="4" xfId="0" applyNumberFormat="1" applyBorder="1"/>
    <xf numFmtId="164" fontId="0" fillId="0" borderId="4" xfId="0" applyNumberFormat="1" applyBorder="1"/>
    <xf numFmtId="1" fontId="0" fillId="0" borderId="4" xfId="0" applyNumberFormat="1" applyBorder="1"/>
    <xf numFmtId="2" fontId="0" fillId="0" borderId="4" xfId="0" applyNumberFormat="1" applyBorder="1"/>
    <xf numFmtId="166" fontId="0" fillId="0" borderId="4" xfId="0" applyNumberFormat="1" applyBorder="1"/>
    <xf numFmtId="9" fontId="0" fillId="0" borderId="4" xfId="2" applyFont="1" applyBorder="1"/>
    <xf numFmtId="43" fontId="0" fillId="0" borderId="4" xfId="1" applyFont="1" applyBorder="1"/>
    <xf numFmtId="167" fontId="0" fillId="0" borderId="4" xfId="1" applyNumberFormat="1" applyFont="1" applyBorder="1"/>
    <xf numFmtId="0" fontId="4" fillId="0" borderId="0" xfId="0" applyFont="1"/>
    <xf numFmtId="0" fontId="3" fillId="0" borderId="0" xfId="0" applyFont="1"/>
    <xf numFmtId="168" fontId="0" fillId="0" borderId="0" xfId="2" applyNumberFormat="1" applyFont="1"/>
    <xf numFmtId="10" fontId="2" fillId="2" borderId="3" xfId="2" applyNumberFormat="1" applyFont="1" applyFill="1" applyBorder="1" applyAlignment="1">
      <alignment horizontal="center" vertical="center" wrapText="1" readingOrder="1"/>
    </xf>
    <xf numFmtId="169" fontId="2" fillId="2" borderId="3" xfId="0" applyNumberFormat="1" applyFont="1" applyFill="1" applyBorder="1" applyAlignment="1">
      <alignment horizontal="center" vertical="center" wrapText="1" readingOrder="1"/>
    </xf>
    <xf numFmtId="2" fontId="0" fillId="0" borderId="0" xfId="2" applyNumberFormat="1" applyFont="1"/>
    <xf numFmtId="9" fontId="0" fillId="0" borderId="0" xfId="2" applyFont="1" applyBorder="1"/>
    <xf numFmtId="43" fontId="0" fillId="0" borderId="0" xfId="1" applyFont="1" applyBorder="1"/>
    <xf numFmtId="167" fontId="0" fillId="0" borderId="0" xfId="1" applyNumberFormat="1" applyFont="1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D952-0260-4A9C-8F6C-B88A6EB8EEF0}">
  <dimension ref="A1:AK178"/>
  <sheetViews>
    <sheetView tabSelected="1" zoomScale="90" zoomScaleNormal="90" workbookViewId="0">
      <pane xSplit="2" ySplit="1" topLeftCell="C141" activePane="bottomRight" state="frozen"/>
      <selection pane="topRight" activeCell="C1" sqref="C1"/>
      <selection pane="bottomLeft" activeCell="A2" sqref="A2"/>
      <selection pane="bottomRight" activeCell="G172" sqref="G172"/>
    </sheetView>
  </sheetViews>
  <sheetFormatPr defaultRowHeight="14.5" x14ac:dyDescent="0.35"/>
  <cols>
    <col min="1" max="2" width="13.1796875" bestFit="1" customWidth="1"/>
    <col min="3" max="3" width="30.54296875" bestFit="1" customWidth="1"/>
    <col min="4" max="4" width="40.1796875" hidden="1" customWidth="1"/>
    <col min="5" max="5" width="10.81640625" hidden="1" customWidth="1"/>
    <col min="6" max="6" width="37.1796875" bestFit="1" customWidth="1"/>
    <col min="7" max="7" width="75.26953125" customWidth="1"/>
    <col min="11" max="11" width="10.54296875" bestFit="1" customWidth="1"/>
    <col min="14" max="14" width="2.81640625" customWidth="1"/>
    <col min="17" max="17" width="9.1796875" bestFit="1" customWidth="1"/>
    <col min="29" max="29" width="3.1796875" customWidth="1"/>
    <col min="30" max="30" width="11.453125" customWidth="1"/>
    <col min="31" max="34" width="8.90625" customWidth="1"/>
    <col min="35" max="35" width="3.1796875" customWidth="1"/>
    <col min="36" max="36" width="12.1796875" bestFit="1" customWidth="1"/>
    <col min="38" max="38" width="22.81640625" bestFit="1" customWidth="1"/>
  </cols>
  <sheetData>
    <row r="1" spans="1:37" ht="73" thickBot="1" x14ac:dyDescent="0.4">
      <c r="A1" s="1" t="s">
        <v>175</v>
      </c>
      <c r="B1" s="1" t="s">
        <v>0</v>
      </c>
      <c r="C1" s="1" t="s">
        <v>1</v>
      </c>
      <c r="D1" s="1" t="s">
        <v>2</v>
      </c>
      <c r="E1" s="2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11</v>
      </c>
      <c r="N1" s="6"/>
      <c r="O1" s="4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9</v>
      </c>
      <c r="Y1" s="5" t="s">
        <v>21</v>
      </c>
      <c r="Z1" s="5" t="s">
        <v>22</v>
      </c>
      <c r="AA1" s="5" t="s">
        <v>23</v>
      </c>
      <c r="AB1" s="5" t="s">
        <v>24</v>
      </c>
      <c r="AC1" s="6"/>
      <c r="AD1" s="5" t="s">
        <v>25</v>
      </c>
      <c r="AE1" s="5" t="s">
        <v>26</v>
      </c>
      <c r="AF1" s="5" t="s">
        <v>27</v>
      </c>
      <c r="AG1" s="5" t="s">
        <v>28</v>
      </c>
      <c r="AH1" s="5" t="s">
        <v>29</v>
      </c>
      <c r="AJ1" s="5" t="s">
        <v>30</v>
      </c>
    </row>
    <row r="2" spans="1:37" ht="15" thickTop="1" x14ac:dyDescent="0.35">
      <c r="A2" s="33" t="s">
        <v>35</v>
      </c>
      <c r="B2" t="s">
        <v>41</v>
      </c>
      <c r="C2" t="s">
        <v>131</v>
      </c>
      <c r="F2" t="s">
        <v>182</v>
      </c>
      <c r="G2" t="s">
        <v>406</v>
      </c>
      <c r="H2" s="7">
        <v>0.3576388888888889</v>
      </c>
      <c r="I2" s="7">
        <v>0.90277777777777779</v>
      </c>
      <c r="J2" s="8">
        <f>+I2-H2</f>
        <v>0.54513888888888884</v>
      </c>
      <c r="K2" s="11">
        <f>+HOUR(J2)*60+MINUTE(J2)</f>
        <v>785</v>
      </c>
      <c r="L2">
        <v>1076.7429999999999</v>
      </c>
      <c r="M2" s="9">
        <f>+L2/(K2/60)</f>
        <v>82.298828025477704</v>
      </c>
      <c r="O2" s="8">
        <v>0.34583333333333333</v>
      </c>
      <c r="P2" s="11">
        <f>+HOUR(O2)*60+MINUTE(O2)</f>
        <v>498</v>
      </c>
      <c r="Q2" s="10">
        <v>18.899999999999999</v>
      </c>
      <c r="R2" s="11">
        <f>+P2+Q2</f>
        <v>516.9</v>
      </c>
      <c r="S2" s="7">
        <v>8.0555555555555547E-2</v>
      </c>
      <c r="T2" s="11">
        <f>+HOUR(S2)*60+MINUTE(S2)</f>
        <v>116</v>
      </c>
      <c r="U2" s="9">
        <v>28.5</v>
      </c>
      <c r="V2" s="9">
        <v>123.5</v>
      </c>
      <c r="W2" s="9">
        <f>+U2+V2</f>
        <v>152</v>
      </c>
      <c r="X2" s="11">
        <f>+W2+T2+R2</f>
        <v>784.9</v>
      </c>
      <c r="Y2" s="9">
        <f>+W2/L2*100</f>
        <v>14.116646219199941</v>
      </c>
      <c r="Z2" s="9">
        <f>+L2/((X2-W2)/60)</f>
        <v>102.07707378732816</v>
      </c>
      <c r="AA2" s="9">
        <f>+L2/((X2-W2-Q2)/60)</f>
        <v>105.21918566775244</v>
      </c>
      <c r="AB2" s="12">
        <f>+M2/AA2</f>
        <v>0.78216560509554134</v>
      </c>
      <c r="AD2" s="9">
        <v>21.5</v>
      </c>
      <c r="AE2" s="9">
        <v>48.5</v>
      </c>
      <c r="AF2" s="9">
        <f>+AE2+AD2</f>
        <v>70</v>
      </c>
      <c r="AG2" s="13">
        <f>+L2/((R2-AF2)/60)</f>
        <v>144.56160214813156</v>
      </c>
      <c r="AH2" s="12">
        <f>+M2/AG2</f>
        <v>0.56929936305732487</v>
      </c>
      <c r="AJ2" s="14">
        <f>+AB2*L2</f>
        <v>842.19134012738846</v>
      </c>
      <c r="AK2" s="26"/>
    </row>
    <row r="3" spans="1:37" x14ac:dyDescent="0.35">
      <c r="A3" s="33" t="s">
        <v>35</v>
      </c>
      <c r="B3" t="s">
        <v>41</v>
      </c>
      <c r="C3" t="s">
        <v>130</v>
      </c>
      <c r="F3" t="s">
        <v>183</v>
      </c>
      <c r="G3" t="s">
        <v>406</v>
      </c>
      <c r="H3" s="7">
        <v>0.38194444444444442</v>
      </c>
      <c r="I3" s="7">
        <v>0.86111111111111116</v>
      </c>
      <c r="J3" s="8">
        <f t="shared" ref="J3:J66" si="0">+I3-H3</f>
        <v>0.47916666666666674</v>
      </c>
      <c r="K3" s="11">
        <f t="shared" ref="K3:K66" si="1">+HOUR(J3)*60+MINUTE(J3)</f>
        <v>690</v>
      </c>
      <c r="L3">
        <v>1022.86</v>
      </c>
      <c r="M3" s="9">
        <f t="shared" ref="M3:M66" si="2">+L3/(K3/60)</f>
        <v>88.944347826086954</v>
      </c>
      <c r="O3" s="8">
        <v>0.32222222222222224</v>
      </c>
      <c r="P3" s="11">
        <f t="shared" ref="P3:P66" si="3">+HOUR(O3)*60+MINUTE(O3)</f>
        <v>464</v>
      </c>
      <c r="Q3" s="10">
        <v>13.5</v>
      </c>
      <c r="R3" s="11">
        <f t="shared" ref="R3:R66" si="4">+P3+Q3</f>
        <v>477.5</v>
      </c>
      <c r="S3" s="7">
        <v>5.4166666666666669E-2</v>
      </c>
      <c r="T3" s="11">
        <f t="shared" ref="T3:T66" si="5">+HOUR(S3)*60+MINUTE(S3)</f>
        <v>78</v>
      </c>
      <c r="U3" s="9">
        <v>27</v>
      </c>
      <c r="V3" s="9">
        <v>107.5</v>
      </c>
      <c r="W3" s="9">
        <f t="shared" ref="W3:W66" si="6">+U3+V3</f>
        <v>134.5</v>
      </c>
      <c r="X3" s="11">
        <f t="shared" ref="X3:X66" si="7">+W3+T3+R3</f>
        <v>690</v>
      </c>
      <c r="Y3" s="9">
        <f t="shared" ref="Y3:Y66" si="8">+W3/L3*100</f>
        <v>13.149404610601644</v>
      </c>
      <c r="Z3" s="9">
        <f t="shared" ref="Z3:Z66" si="9">+L3/((X3-W3)/60)</f>
        <v>110.47992799279929</v>
      </c>
      <c r="AA3" s="9">
        <f t="shared" ref="AA3:AA66" si="10">+L3/((X3-W3-Q3)/60)</f>
        <v>113.23173431734318</v>
      </c>
      <c r="AB3" s="12">
        <f t="shared" ref="AB3:AB66" si="11">+M3/AA3</f>
        <v>0.78550724637681146</v>
      </c>
      <c r="AD3" s="9">
        <v>20.5</v>
      </c>
      <c r="AE3" s="9">
        <v>43.5</v>
      </c>
      <c r="AF3" s="9">
        <f t="shared" ref="AF3:AF66" si="12">+AE3+AD3</f>
        <v>64</v>
      </c>
      <c r="AG3" s="13">
        <f t="shared" ref="AG3:AG66" si="13">+L3/((R3-AF3)/60)</f>
        <v>148.41983071342202</v>
      </c>
      <c r="AH3" s="12">
        <f t="shared" ref="AH3:AH66" si="14">+M3/AG3</f>
        <v>0.59927536231884049</v>
      </c>
      <c r="AJ3" s="14">
        <f t="shared" ref="AJ3:AJ66" si="15">+AB3*L3</f>
        <v>803.46394202898534</v>
      </c>
    </row>
    <row r="4" spans="1:37" x14ac:dyDescent="0.35">
      <c r="A4" s="33" t="s">
        <v>35</v>
      </c>
      <c r="B4" t="s">
        <v>41</v>
      </c>
      <c r="C4" t="s">
        <v>151</v>
      </c>
      <c r="F4" t="s">
        <v>184</v>
      </c>
      <c r="G4" t="s">
        <v>383</v>
      </c>
      <c r="H4" s="7">
        <v>0.76041666666666663</v>
      </c>
      <c r="I4" s="7">
        <v>0.82291666666666663</v>
      </c>
      <c r="J4" s="8">
        <f t="shared" si="0"/>
        <v>6.25E-2</v>
      </c>
      <c r="K4" s="11">
        <f t="shared" si="1"/>
        <v>90</v>
      </c>
      <c r="L4">
        <v>117.075</v>
      </c>
      <c r="M4" s="9">
        <f t="shared" si="2"/>
        <v>78.05</v>
      </c>
      <c r="O4" s="8">
        <v>4.3402777777777776E-2</v>
      </c>
      <c r="P4" s="11">
        <f t="shared" si="3"/>
        <v>62</v>
      </c>
      <c r="Q4" s="10">
        <v>2</v>
      </c>
      <c r="R4" s="11">
        <f t="shared" si="4"/>
        <v>64</v>
      </c>
      <c r="S4" s="7">
        <v>6.2500000000000003E-3</v>
      </c>
      <c r="T4" s="11">
        <f t="shared" si="5"/>
        <v>9</v>
      </c>
      <c r="U4" s="9">
        <v>3</v>
      </c>
      <c r="V4" s="9">
        <v>13.5</v>
      </c>
      <c r="W4" s="9">
        <f t="shared" si="6"/>
        <v>16.5</v>
      </c>
      <c r="X4" s="11">
        <f t="shared" si="7"/>
        <v>89.5</v>
      </c>
      <c r="Y4" s="9">
        <f t="shared" si="8"/>
        <v>14.093529788597053</v>
      </c>
      <c r="Z4" s="9">
        <f t="shared" si="9"/>
        <v>96.226027397260282</v>
      </c>
      <c r="AA4" s="9">
        <f t="shared" si="10"/>
        <v>98.936619718309856</v>
      </c>
      <c r="AB4" s="12">
        <f t="shared" si="11"/>
        <v>0.78888888888888886</v>
      </c>
      <c r="AD4" s="9">
        <v>2.5</v>
      </c>
      <c r="AE4" s="9">
        <v>6.5</v>
      </c>
      <c r="AF4" s="9">
        <f t="shared" si="12"/>
        <v>9</v>
      </c>
      <c r="AG4" s="13">
        <f t="shared" si="13"/>
        <v>127.71818181818183</v>
      </c>
      <c r="AH4" s="12">
        <f t="shared" si="14"/>
        <v>0.61111111111111105</v>
      </c>
      <c r="AJ4" s="14">
        <f t="shared" si="15"/>
        <v>92.359166666666667</v>
      </c>
    </row>
    <row r="5" spans="1:37" x14ac:dyDescent="0.35">
      <c r="A5" s="33" t="s">
        <v>35</v>
      </c>
      <c r="B5" t="s">
        <v>41</v>
      </c>
      <c r="C5" t="s">
        <v>153</v>
      </c>
      <c r="F5" t="s">
        <v>185</v>
      </c>
      <c r="G5" t="s">
        <v>412</v>
      </c>
      <c r="H5" s="7">
        <v>0.75347222222222221</v>
      </c>
      <c r="I5" s="7">
        <v>0.79652777777777772</v>
      </c>
      <c r="J5" s="8">
        <f t="shared" si="0"/>
        <v>4.3055555555555514E-2</v>
      </c>
      <c r="K5" s="11">
        <f t="shared" si="1"/>
        <v>62</v>
      </c>
      <c r="L5">
        <v>69.887</v>
      </c>
      <c r="M5" s="9">
        <f t="shared" si="2"/>
        <v>67.632580645161283</v>
      </c>
      <c r="O5" s="8">
        <v>3.3680555555555554E-2</v>
      </c>
      <c r="P5" s="11">
        <f t="shared" si="3"/>
        <v>48</v>
      </c>
      <c r="Q5" s="10">
        <v>1.5</v>
      </c>
      <c r="R5" s="11">
        <f t="shared" si="4"/>
        <v>49.5</v>
      </c>
      <c r="S5" s="7">
        <v>3.472222222222222E-3</v>
      </c>
      <c r="T5" s="11">
        <f t="shared" si="5"/>
        <v>5</v>
      </c>
      <c r="U5" s="9">
        <v>2</v>
      </c>
      <c r="V5" s="9">
        <v>5</v>
      </c>
      <c r="W5" s="9">
        <f t="shared" si="6"/>
        <v>7</v>
      </c>
      <c r="X5" s="11">
        <f t="shared" si="7"/>
        <v>61.5</v>
      </c>
      <c r="Y5" s="9">
        <f t="shared" si="8"/>
        <v>10.016168958461517</v>
      </c>
      <c r="Z5" s="9">
        <f t="shared" si="9"/>
        <v>76.939816513761471</v>
      </c>
      <c r="AA5" s="9">
        <f t="shared" si="10"/>
        <v>79.117358490566048</v>
      </c>
      <c r="AB5" s="12">
        <f t="shared" si="11"/>
        <v>0.85483870967741915</v>
      </c>
      <c r="AD5" s="9">
        <v>1</v>
      </c>
      <c r="AE5" s="9">
        <v>3</v>
      </c>
      <c r="AF5" s="9">
        <f t="shared" si="12"/>
        <v>4</v>
      </c>
      <c r="AG5" s="13">
        <f t="shared" si="13"/>
        <v>92.158681318681317</v>
      </c>
      <c r="AH5" s="12">
        <f t="shared" si="14"/>
        <v>0.73387096774193539</v>
      </c>
      <c r="AJ5" s="14">
        <f t="shared" si="15"/>
        <v>59.742112903225795</v>
      </c>
    </row>
    <row r="6" spans="1:37" x14ac:dyDescent="0.35">
      <c r="A6" s="33" t="s">
        <v>35</v>
      </c>
      <c r="B6" t="s">
        <v>41</v>
      </c>
      <c r="C6" t="s">
        <v>133</v>
      </c>
      <c r="F6" t="s">
        <v>186</v>
      </c>
      <c r="G6" t="s">
        <v>383</v>
      </c>
      <c r="H6" s="7">
        <v>0.77847222222222223</v>
      </c>
      <c r="I6" s="7">
        <v>0.86805555555555558</v>
      </c>
      <c r="J6" s="8">
        <f t="shared" si="0"/>
        <v>8.9583333333333348E-2</v>
      </c>
      <c r="K6" s="11">
        <f t="shared" si="1"/>
        <v>129</v>
      </c>
      <c r="L6">
        <v>145.97300000000001</v>
      </c>
      <c r="M6" s="9">
        <f t="shared" si="2"/>
        <v>67.894418604651165</v>
      </c>
      <c r="O6" s="8">
        <v>5.8333333333333334E-2</v>
      </c>
      <c r="P6" s="11">
        <f t="shared" si="3"/>
        <v>84</v>
      </c>
      <c r="Q6" s="10">
        <v>3</v>
      </c>
      <c r="R6" s="11">
        <f t="shared" si="4"/>
        <v>87</v>
      </c>
      <c r="S6" s="7">
        <v>1.5277777777777777E-2</v>
      </c>
      <c r="T6" s="11">
        <f t="shared" si="5"/>
        <v>22</v>
      </c>
      <c r="U6" s="9">
        <v>3</v>
      </c>
      <c r="V6" s="9">
        <v>17</v>
      </c>
      <c r="W6" s="9">
        <f t="shared" si="6"/>
        <v>20</v>
      </c>
      <c r="X6" s="11">
        <f t="shared" si="7"/>
        <v>129</v>
      </c>
      <c r="Y6" s="9">
        <f t="shared" si="8"/>
        <v>13.701163913874481</v>
      </c>
      <c r="Z6" s="9">
        <f t="shared" si="9"/>
        <v>80.352110091743128</v>
      </c>
      <c r="AA6" s="9">
        <f t="shared" si="10"/>
        <v>82.626226415094351</v>
      </c>
      <c r="AB6" s="12">
        <f t="shared" si="11"/>
        <v>0.82170542635658905</v>
      </c>
      <c r="AD6" s="9">
        <v>2.5</v>
      </c>
      <c r="AE6" s="9">
        <v>6</v>
      </c>
      <c r="AF6" s="9">
        <f t="shared" si="12"/>
        <v>8.5</v>
      </c>
      <c r="AG6" s="13">
        <f t="shared" si="13"/>
        <v>111.57171974522294</v>
      </c>
      <c r="AH6" s="12">
        <f t="shared" si="14"/>
        <v>0.60852713178294571</v>
      </c>
      <c r="AJ6" s="14">
        <f t="shared" si="15"/>
        <v>119.94680620155039</v>
      </c>
    </row>
    <row r="7" spans="1:37" x14ac:dyDescent="0.35">
      <c r="A7" s="33" t="s">
        <v>35</v>
      </c>
      <c r="B7" t="s">
        <v>41</v>
      </c>
      <c r="C7" t="s">
        <v>150</v>
      </c>
      <c r="F7" t="s">
        <v>187</v>
      </c>
      <c r="G7" t="s">
        <v>411</v>
      </c>
      <c r="H7" s="7">
        <v>0.58888888888888891</v>
      </c>
      <c r="I7" s="7">
        <v>0.65972222222222221</v>
      </c>
      <c r="J7" s="8">
        <f t="shared" si="0"/>
        <v>7.0833333333333304E-2</v>
      </c>
      <c r="K7" s="11">
        <f t="shared" si="1"/>
        <v>102</v>
      </c>
      <c r="L7">
        <v>117.07499999999999</v>
      </c>
      <c r="M7" s="9">
        <f t="shared" si="2"/>
        <v>68.867647058823522</v>
      </c>
      <c r="O7" s="8">
        <v>4.7916666666666663E-2</v>
      </c>
      <c r="P7" s="11">
        <f t="shared" si="3"/>
        <v>69</v>
      </c>
      <c r="Q7" s="10">
        <v>2</v>
      </c>
      <c r="R7" s="11">
        <f t="shared" si="4"/>
        <v>71</v>
      </c>
      <c r="S7" s="7">
        <v>9.7222222222222224E-3</v>
      </c>
      <c r="T7" s="11">
        <f t="shared" si="5"/>
        <v>14</v>
      </c>
      <c r="U7" s="9">
        <v>5</v>
      </c>
      <c r="V7" s="9">
        <v>12</v>
      </c>
      <c r="W7" s="9">
        <f t="shared" si="6"/>
        <v>17</v>
      </c>
      <c r="X7" s="11">
        <f t="shared" si="7"/>
        <v>102</v>
      </c>
      <c r="Y7" s="9">
        <f t="shared" si="8"/>
        <v>14.520606448857571</v>
      </c>
      <c r="Z7" s="9">
        <f t="shared" si="9"/>
        <v>82.641176470588221</v>
      </c>
      <c r="AA7" s="9">
        <f t="shared" si="10"/>
        <v>84.632530120481917</v>
      </c>
      <c r="AB7" s="12">
        <f t="shared" si="11"/>
        <v>0.81372549019607843</v>
      </c>
      <c r="AD7" s="9">
        <v>2.5</v>
      </c>
      <c r="AE7" s="9">
        <v>6.5</v>
      </c>
      <c r="AF7" s="9">
        <f t="shared" si="12"/>
        <v>9</v>
      </c>
      <c r="AG7" s="13">
        <f t="shared" si="13"/>
        <v>113.29838709677418</v>
      </c>
      <c r="AH7" s="12">
        <f t="shared" si="14"/>
        <v>0.60784313725490202</v>
      </c>
      <c r="AJ7" s="14">
        <f t="shared" si="15"/>
        <v>95.266911764705867</v>
      </c>
    </row>
    <row r="8" spans="1:37" x14ac:dyDescent="0.35">
      <c r="A8" s="33" t="s">
        <v>35</v>
      </c>
      <c r="B8" t="s">
        <v>41</v>
      </c>
      <c r="C8" t="s">
        <v>147</v>
      </c>
      <c r="F8" t="s">
        <v>188</v>
      </c>
      <c r="G8" t="s">
        <v>378</v>
      </c>
      <c r="H8" s="7">
        <v>0.54861111111111116</v>
      </c>
      <c r="I8" s="7">
        <v>0.58333333333333337</v>
      </c>
      <c r="J8" s="8">
        <f t="shared" si="0"/>
        <v>3.472222222222221E-2</v>
      </c>
      <c r="K8" s="11">
        <f t="shared" si="1"/>
        <v>50</v>
      </c>
      <c r="L8">
        <v>54.674999999999997</v>
      </c>
      <c r="M8" s="9">
        <f t="shared" si="2"/>
        <v>65.61</v>
      </c>
      <c r="O8" s="8">
        <v>2.3958333333333335E-2</v>
      </c>
      <c r="P8" s="11">
        <f t="shared" si="3"/>
        <v>34</v>
      </c>
      <c r="Q8" s="10">
        <v>0.5</v>
      </c>
      <c r="R8" s="11">
        <f t="shared" si="4"/>
        <v>34.5</v>
      </c>
      <c r="S8" s="7">
        <v>4.8611111111111112E-3</v>
      </c>
      <c r="T8" s="11">
        <f t="shared" si="5"/>
        <v>7</v>
      </c>
      <c r="U8" s="9">
        <v>2.5</v>
      </c>
      <c r="V8" s="9">
        <v>5.5</v>
      </c>
      <c r="W8" s="9">
        <f t="shared" si="6"/>
        <v>8</v>
      </c>
      <c r="X8" s="11">
        <f t="shared" si="7"/>
        <v>49.5</v>
      </c>
      <c r="Y8" s="9">
        <f t="shared" si="8"/>
        <v>14.631915866483769</v>
      </c>
      <c r="Z8" s="9">
        <f t="shared" si="9"/>
        <v>79.048192771084331</v>
      </c>
      <c r="AA8" s="9">
        <f t="shared" si="10"/>
        <v>80.012195121951208</v>
      </c>
      <c r="AB8" s="12">
        <f t="shared" si="11"/>
        <v>0.82000000000000006</v>
      </c>
      <c r="AD8" s="9">
        <v>1</v>
      </c>
      <c r="AE8" s="9">
        <v>2</v>
      </c>
      <c r="AF8" s="9">
        <f t="shared" si="12"/>
        <v>3</v>
      </c>
      <c r="AG8" s="13">
        <f t="shared" si="13"/>
        <v>104.14285714285714</v>
      </c>
      <c r="AH8" s="12">
        <f t="shared" si="14"/>
        <v>0.63</v>
      </c>
      <c r="AJ8" s="14">
        <f t="shared" si="15"/>
        <v>44.833500000000001</v>
      </c>
    </row>
    <row r="9" spans="1:37" x14ac:dyDescent="0.35">
      <c r="A9" s="33" t="s">
        <v>35</v>
      </c>
      <c r="B9" t="s">
        <v>41</v>
      </c>
      <c r="C9" t="s">
        <v>146</v>
      </c>
      <c r="F9" t="s">
        <v>189</v>
      </c>
      <c r="G9" t="s">
        <v>409</v>
      </c>
      <c r="H9" s="7">
        <v>0.4861111111111111</v>
      </c>
      <c r="I9" s="7">
        <v>0.5625</v>
      </c>
      <c r="J9" s="8">
        <f t="shared" si="0"/>
        <v>7.6388888888888895E-2</v>
      </c>
      <c r="K9" s="11">
        <f t="shared" si="1"/>
        <v>110</v>
      </c>
      <c r="L9">
        <v>109.048</v>
      </c>
      <c r="M9" s="9">
        <f t="shared" si="2"/>
        <v>59.480727272727279</v>
      </c>
      <c r="O9" s="8">
        <v>4.5138888888888888E-2</v>
      </c>
      <c r="P9" s="11">
        <f t="shared" si="3"/>
        <v>65</v>
      </c>
      <c r="Q9" s="10">
        <v>3.5</v>
      </c>
      <c r="R9" s="11">
        <f t="shared" si="4"/>
        <v>68.5</v>
      </c>
      <c r="S9" s="7">
        <v>1.7361111111111112E-2</v>
      </c>
      <c r="T9" s="11">
        <f t="shared" si="5"/>
        <v>25</v>
      </c>
      <c r="U9" s="9">
        <v>3</v>
      </c>
      <c r="V9" s="9">
        <v>13.5</v>
      </c>
      <c r="W9" s="9">
        <f t="shared" si="6"/>
        <v>16.5</v>
      </c>
      <c r="X9" s="11">
        <f t="shared" si="7"/>
        <v>110</v>
      </c>
      <c r="Y9" s="9">
        <f t="shared" si="8"/>
        <v>15.130951507592986</v>
      </c>
      <c r="Z9" s="9">
        <f t="shared" si="9"/>
        <v>69.977326203208563</v>
      </c>
      <c r="AA9" s="9">
        <f t="shared" si="10"/>
        <v>72.698666666666668</v>
      </c>
      <c r="AB9" s="12">
        <f t="shared" si="11"/>
        <v>0.81818181818181823</v>
      </c>
      <c r="AD9" s="9">
        <v>2</v>
      </c>
      <c r="AE9" s="9">
        <v>4.5</v>
      </c>
      <c r="AF9" s="9">
        <f t="shared" si="12"/>
        <v>6.5</v>
      </c>
      <c r="AG9" s="13">
        <f t="shared" si="13"/>
        <v>105.53032258064515</v>
      </c>
      <c r="AH9" s="12">
        <f t="shared" si="14"/>
        <v>0.56363636363636371</v>
      </c>
      <c r="AJ9" s="14">
        <f t="shared" si="15"/>
        <v>89.221090909090918</v>
      </c>
    </row>
    <row r="10" spans="1:37" x14ac:dyDescent="0.35">
      <c r="A10" s="33" t="s">
        <v>35</v>
      </c>
      <c r="B10" t="s">
        <v>41</v>
      </c>
      <c r="C10" t="s">
        <v>152</v>
      </c>
      <c r="F10" t="s">
        <v>190</v>
      </c>
      <c r="G10" t="s">
        <v>412</v>
      </c>
      <c r="H10" s="7">
        <v>0.6875</v>
      </c>
      <c r="I10" s="7">
        <v>0.73263888888888884</v>
      </c>
      <c r="J10" s="8">
        <f t="shared" si="0"/>
        <v>4.513888888888884E-2</v>
      </c>
      <c r="K10" s="11">
        <f t="shared" si="1"/>
        <v>65</v>
      </c>
      <c r="L10">
        <v>69.887</v>
      </c>
      <c r="M10" s="9">
        <f t="shared" si="2"/>
        <v>64.511076923076928</v>
      </c>
      <c r="O10" s="8">
        <v>3.1944444444444442E-2</v>
      </c>
      <c r="P10" s="11">
        <f t="shared" si="3"/>
        <v>46</v>
      </c>
      <c r="Q10" s="10">
        <v>1</v>
      </c>
      <c r="R10" s="11">
        <f t="shared" si="4"/>
        <v>47</v>
      </c>
      <c r="S10" s="7">
        <v>3.4722222222222225E-3</v>
      </c>
      <c r="T10" s="11">
        <f t="shared" si="5"/>
        <v>5</v>
      </c>
      <c r="U10" s="9">
        <v>3</v>
      </c>
      <c r="V10" s="9">
        <v>10</v>
      </c>
      <c r="W10" s="9">
        <f t="shared" si="6"/>
        <v>13</v>
      </c>
      <c r="X10" s="11">
        <f t="shared" si="7"/>
        <v>65</v>
      </c>
      <c r="Y10" s="9">
        <f t="shared" si="8"/>
        <v>18.601456637142817</v>
      </c>
      <c r="Z10" s="9">
        <f t="shared" si="9"/>
        <v>80.638846153846146</v>
      </c>
      <c r="AA10" s="9">
        <f t="shared" si="10"/>
        <v>82.22</v>
      </c>
      <c r="AB10" s="12">
        <f t="shared" si="11"/>
        <v>0.78461538461538471</v>
      </c>
      <c r="AD10" s="9">
        <v>1</v>
      </c>
      <c r="AE10" s="9">
        <v>3</v>
      </c>
      <c r="AF10" s="9">
        <f t="shared" si="12"/>
        <v>4</v>
      </c>
      <c r="AG10" s="13">
        <f t="shared" si="13"/>
        <v>97.516744186046509</v>
      </c>
      <c r="AH10" s="12">
        <f t="shared" si="14"/>
        <v>0.66153846153846163</v>
      </c>
      <c r="AJ10" s="14">
        <f t="shared" si="15"/>
        <v>54.83441538461539</v>
      </c>
    </row>
    <row r="11" spans="1:37" x14ac:dyDescent="0.35">
      <c r="A11" s="33" t="s">
        <v>35</v>
      </c>
      <c r="B11" t="s">
        <v>41</v>
      </c>
      <c r="C11" t="s">
        <v>132</v>
      </c>
      <c r="F11" t="s">
        <v>191</v>
      </c>
      <c r="G11" t="s">
        <v>380</v>
      </c>
      <c r="H11" s="7">
        <v>0.59375</v>
      </c>
      <c r="I11" s="7">
        <v>0.67708333333333337</v>
      </c>
      <c r="J11" s="8">
        <f t="shared" si="0"/>
        <v>8.333333333333337E-2</v>
      </c>
      <c r="K11" s="11">
        <f t="shared" si="1"/>
        <v>120</v>
      </c>
      <c r="L11">
        <v>145.97300000000001</v>
      </c>
      <c r="M11" s="9">
        <f t="shared" si="2"/>
        <v>72.986500000000007</v>
      </c>
      <c r="O11" s="8">
        <v>5.9027777777777776E-2</v>
      </c>
      <c r="P11" s="11">
        <f t="shared" si="3"/>
        <v>85</v>
      </c>
      <c r="Q11" s="10">
        <v>1.9</v>
      </c>
      <c r="R11" s="11">
        <f t="shared" si="4"/>
        <v>86.9</v>
      </c>
      <c r="S11" s="7">
        <v>1.3194444444444444E-2</v>
      </c>
      <c r="T11" s="11">
        <f t="shared" si="5"/>
        <v>19</v>
      </c>
      <c r="U11" s="9">
        <v>3</v>
      </c>
      <c r="V11" s="9">
        <v>11</v>
      </c>
      <c r="W11" s="9">
        <f t="shared" si="6"/>
        <v>14</v>
      </c>
      <c r="X11" s="11">
        <f t="shared" si="7"/>
        <v>119.9</v>
      </c>
      <c r="Y11" s="9">
        <f t="shared" si="8"/>
        <v>9.5908147397121368</v>
      </c>
      <c r="Z11" s="9">
        <f t="shared" si="9"/>
        <v>82.704249291784706</v>
      </c>
      <c r="AA11" s="9">
        <f t="shared" si="10"/>
        <v>84.215192307692305</v>
      </c>
      <c r="AB11" s="12">
        <f t="shared" si="11"/>
        <v>0.86666666666666681</v>
      </c>
      <c r="AD11" s="9">
        <v>2.5</v>
      </c>
      <c r="AE11" s="9">
        <v>6</v>
      </c>
      <c r="AF11" s="9">
        <f t="shared" si="12"/>
        <v>8.5</v>
      </c>
      <c r="AG11" s="13">
        <f t="shared" si="13"/>
        <v>111.7140306122449</v>
      </c>
      <c r="AH11" s="12">
        <f t="shared" si="14"/>
        <v>0.65333333333333343</v>
      </c>
      <c r="AJ11" s="14">
        <f t="shared" si="15"/>
        <v>126.50993333333336</v>
      </c>
    </row>
    <row r="12" spans="1:37" x14ac:dyDescent="0.35">
      <c r="A12" s="33" t="s">
        <v>35</v>
      </c>
      <c r="B12" t="s">
        <v>41</v>
      </c>
      <c r="C12" t="s">
        <v>142</v>
      </c>
      <c r="F12" t="s">
        <v>192</v>
      </c>
      <c r="G12" t="s">
        <v>394</v>
      </c>
      <c r="H12" s="7">
        <v>0.51736111111111116</v>
      </c>
      <c r="I12" s="7">
        <v>0.56736111111111109</v>
      </c>
      <c r="J12" s="8">
        <f t="shared" si="0"/>
        <v>4.9999999999999933E-2</v>
      </c>
      <c r="K12" s="11">
        <f t="shared" si="1"/>
        <v>72</v>
      </c>
      <c r="L12">
        <v>62.691000000000003</v>
      </c>
      <c r="M12" s="9">
        <f t="shared" si="2"/>
        <v>52.242500000000007</v>
      </c>
      <c r="O12" s="8">
        <v>2.7430555555555555E-2</v>
      </c>
      <c r="P12" s="11">
        <f t="shared" si="3"/>
        <v>39</v>
      </c>
      <c r="Q12" s="10">
        <v>2</v>
      </c>
      <c r="R12" s="11">
        <f t="shared" si="4"/>
        <v>41</v>
      </c>
      <c r="S12" s="7">
        <v>1.3888888888888888E-2</v>
      </c>
      <c r="T12" s="11">
        <f t="shared" si="5"/>
        <v>20</v>
      </c>
      <c r="U12" s="9">
        <v>2</v>
      </c>
      <c r="V12" s="9">
        <v>8.5</v>
      </c>
      <c r="W12" s="9">
        <f t="shared" si="6"/>
        <v>10.5</v>
      </c>
      <c r="X12" s="11">
        <f t="shared" si="7"/>
        <v>71.5</v>
      </c>
      <c r="Y12" s="9">
        <f t="shared" si="8"/>
        <v>16.74881561946691</v>
      </c>
      <c r="Z12" s="9">
        <f t="shared" si="9"/>
        <v>61.663278688524599</v>
      </c>
      <c r="AA12" s="9">
        <f t="shared" si="10"/>
        <v>63.753559322033901</v>
      </c>
      <c r="AB12" s="12">
        <f t="shared" si="11"/>
        <v>0.81944444444444453</v>
      </c>
      <c r="AD12" s="9">
        <v>1</v>
      </c>
      <c r="AE12" s="9">
        <v>3.5</v>
      </c>
      <c r="AF12" s="9">
        <f t="shared" si="12"/>
        <v>4.5</v>
      </c>
      <c r="AG12" s="13">
        <f t="shared" si="13"/>
        <v>103.05369863013699</v>
      </c>
      <c r="AH12" s="12">
        <f t="shared" si="14"/>
        <v>0.50694444444444453</v>
      </c>
      <c r="AJ12" s="14">
        <f t="shared" si="15"/>
        <v>51.371791666666674</v>
      </c>
    </row>
    <row r="13" spans="1:37" x14ac:dyDescent="0.35">
      <c r="A13" s="33" t="s">
        <v>35</v>
      </c>
      <c r="B13" t="s">
        <v>41</v>
      </c>
      <c r="C13" t="s">
        <v>144</v>
      </c>
      <c r="F13" t="s">
        <v>193</v>
      </c>
      <c r="G13" t="s">
        <v>378</v>
      </c>
      <c r="H13" s="7">
        <v>0.71180555555555558</v>
      </c>
      <c r="I13" s="7">
        <v>0.76666666666666672</v>
      </c>
      <c r="J13" s="8">
        <f t="shared" si="0"/>
        <v>5.4861111111111138E-2</v>
      </c>
      <c r="K13" s="11">
        <f t="shared" si="1"/>
        <v>79</v>
      </c>
      <c r="L13">
        <v>89.468000000000004</v>
      </c>
      <c r="M13" s="9">
        <f t="shared" si="2"/>
        <v>67.950379746835452</v>
      </c>
      <c r="O13" s="8">
        <v>3.6805555555555557E-2</v>
      </c>
      <c r="P13" s="11">
        <f t="shared" si="3"/>
        <v>53</v>
      </c>
      <c r="Q13" s="10">
        <v>3</v>
      </c>
      <c r="R13" s="11">
        <f t="shared" si="4"/>
        <v>56</v>
      </c>
      <c r="S13" s="7">
        <v>7.6388888888888886E-3</v>
      </c>
      <c r="T13" s="11">
        <f t="shared" si="5"/>
        <v>11</v>
      </c>
      <c r="U13" s="9">
        <v>1.5</v>
      </c>
      <c r="V13" s="9">
        <v>10.5</v>
      </c>
      <c r="W13" s="9">
        <f t="shared" si="6"/>
        <v>12</v>
      </c>
      <c r="X13" s="11">
        <f t="shared" si="7"/>
        <v>79</v>
      </c>
      <c r="Y13" s="9">
        <f t="shared" si="8"/>
        <v>13.412616801537979</v>
      </c>
      <c r="Z13" s="9">
        <f t="shared" si="9"/>
        <v>80.12059701492538</v>
      </c>
      <c r="AA13" s="9">
        <f t="shared" si="10"/>
        <v>83.876249999999999</v>
      </c>
      <c r="AB13" s="12">
        <f t="shared" si="11"/>
        <v>0.81012658227848111</v>
      </c>
      <c r="AD13" s="9">
        <v>1.5</v>
      </c>
      <c r="AE13" s="9">
        <v>3.5</v>
      </c>
      <c r="AF13" s="9">
        <f t="shared" si="12"/>
        <v>5</v>
      </c>
      <c r="AG13" s="13">
        <f t="shared" si="13"/>
        <v>105.2564705882353</v>
      </c>
      <c r="AH13" s="12">
        <f t="shared" si="14"/>
        <v>0.64556962025316456</v>
      </c>
      <c r="AJ13" s="14">
        <f t="shared" si="15"/>
        <v>72.480405063291144</v>
      </c>
    </row>
    <row r="14" spans="1:37" x14ac:dyDescent="0.35">
      <c r="A14" s="33" t="s">
        <v>35</v>
      </c>
      <c r="B14" t="s">
        <v>41</v>
      </c>
      <c r="C14" t="s">
        <v>143</v>
      </c>
      <c r="F14" t="s">
        <v>194</v>
      </c>
      <c r="G14" t="s">
        <v>394</v>
      </c>
      <c r="H14" s="7">
        <v>0.69930555555555551</v>
      </c>
      <c r="I14" s="7">
        <v>0.75347222222222221</v>
      </c>
      <c r="J14" s="8">
        <f t="shared" si="0"/>
        <v>5.4166666666666696E-2</v>
      </c>
      <c r="K14" s="11">
        <f t="shared" si="1"/>
        <v>78</v>
      </c>
      <c r="L14">
        <v>62.691000000000003</v>
      </c>
      <c r="M14" s="9">
        <f t="shared" si="2"/>
        <v>48.223846153846154</v>
      </c>
      <c r="O14" s="8">
        <v>2.8472222222222222E-2</v>
      </c>
      <c r="P14" s="11">
        <f t="shared" si="3"/>
        <v>41</v>
      </c>
      <c r="Q14" s="10">
        <v>3</v>
      </c>
      <c r="R14" s="11">
        <f t="shared" si="4"/>
        <v>44</v>
      </c>
      <c r="S14" s="7">
        <v>1.6666666666666666E-2</v>
      </c>
      <c r="T14" s="11">
        <f t="shared" si="5"/>
        <v>24</v>
      </c>
      <c r="U14" s="9">
        <v>2</v>
      </c>
      <c r="V14" s="9">
        <v>8</v>
      </c>
      <c r="W14" s="9">
        <f t="shared" si="6"/>
        <v>10</v>
      </c>
      <c r="X14" s="11">
        <f t="shared" si="7"/>
        <v>78</v>
      </c>
      <c r="Y14" s="9">
        <f t="shared" si="8"/>
        <v>15.951252970920866</v>
      </c>
      <c r="Z14" s="9">
        <f t="shared" si="9"/>
        <v>55.315588235294122</v>
      </c>
      <c r="AA14" s="9">
        <f t="shared" si="10"/>
        <v>57.868615384615389</v>
      </c>
      <c r="AB14" s="12">
        <f t="shared" si="11"/>
        <v>0.83333333333333326</v>
      </c>
      <c r="AD14" s="9">
        <v>1</v>
      </c>
      <c r="AE14" s="9">
        <v>3.5</v>
      </c>
      <c r="AF14" s="9">
        <f t="shared" si="12"/>
        <v>4.5</v>
      </c>
      <c r="AG14" s="13">
        <f t="shared" si="13"/>
        <v>95.226835443037984</v>
      </c>
      <c r="AH14" s="12">
        <f t="shared" si="14"/>
        <v>0.50641025641025639</v>
      </c>
      <c r="AJ14" s="14">
        <f t="shared" si="15"/>
        <v>52.2425</v>
      </c>
    </row>
    <row r="15" spans="1:37" x14ac:dyDescent="0.35">
      <c r="A15" s="33" t="s">
        <v>35</v>
      </c>
      <c r="B15" t="s">
        <v>41</v>
      </c>
      <c r="C15" t="s">
        <v>145</v>
      </c>
      <c r="F15" t="s">
        <v>195</v>
      </c>
      <c r="G15" t="s">
        <v>394</v>
      </c>
      <c r="H15" s="7">
        <v>0.69444444444444442</v>
      </c>
      <c r="I15" s="7">
        <v>0.74652777777777779</v>
      </c>
      <c r="J15" s="8">
        <f t="shared" si="0"/>
        <v>5.208333333333337E-2</v>
      </c>
      <c r="K15" s="11">
        <f t="shared" si="1"/>
        <v>75</v>
      </c>
      <c r="L15">
        <v>89.468000000000004</v>
      </c>
      <c r="M15" s="9">
        <f t="shared" si="2"/>
        <v>71.574399999999997</v>
      </c>
      <c r="O15" s="8">
        <v>3.6111111111111108E-2</v>
      </c>
      <c r="P15" s="11">
        <f t="shared" si="3"/>
        <v>52</v>
      </c>
      <c r="Q15" s="10">
        <v>2</v>
      </c>
      <c r="R15" s="11">
        <f t="shared" si="4"/>
        <v>54</v>
      </c>
      <c r="S15" s="7">
        <v>7.6388888888888886E-3</v>
      </c>
      <c r="T15" s="11">
        <f t="shared" si="5"/>
        <v>11</v>
      </c>
      <c r="U15" s="9">
        <v>1.5</v>
      </c>
      <c r="V15" s="9">
        <v>8.5</v>
      </c>
      <c r="W15" s="9">
        <f t="shared" si="6"/>
        <v>10</v>
      </c>
      <c r="X15" s="11">
        <f t="shared" si="7"/>
        <v>75</v>
      </c>
      <c r="Y15" s="9">
        <f t="shared" si="8"/>
        <v>11.177180667948317</v>
      </c>
      <c r="Z15" s="9">
        <f t="shared" si="9"/>
        <v>82.585846153846163</v>
      </c>
      <c r="AA15" s="9">
        <f t="shared" si="10"/>
        <v>85.207619047619048</v>
      </c>
      <c r="AB15" s="12">
        <f t="shared" si="11"/>
        <v>0.84</v>
      </c>
      <c r="AD15" s="9">
        <v>1.5</v>
      </c>
      <c r="AE15" s="9">
        <v>3.5</v>
      </c>
      <c r="AF15" s="9">
        <f t="shared" si="12"/>
        <v>5</v>
      </c>
      <c r="AG15" s="13">
        <f t="shared" si="13"/>
        <v>109.55265306122449</v>
      </c>
      <c r="AH15" s="12">
        <f t="shared" si="14"/>
        <v>0.65333333333333332</v>
      </c>
      <c r="AJ15" s="14">
        <f t="shared" si="15"/>
        <v>75.153120000000001</v>
      </c>
    </row>
    <row r="16" spans="1:37" x14ac:dyDescent="0.35">
      <c r="A16" s="33" t="s">
        <v>35</v>
      </c>
      <c r="B16" t="s">
        <v>41</v>
      </c>
      <c r="C16" t="s">
        <v>134</v>
      </c>
      <c r="F16" t="s">
        <v>196</v>
      </c>
      <c r="G16" t="s">
        <v>378</v>
      </c>
      <c r="H16" s="7">
        <v>0.54513888888888884</v>
      </c>
      <c r="I16" s="7">
        <v>0.60277777777777775</v>
      </c>
      <c r="J16" s="8">
        <f t="shared" si="0"/>
        <v>5.7638888888888906E-2</v>
      </c>
      <c r="K16" s="11">
        <f t="shared" si="1"/>
        <v>83</v>
      </c>
      <c r="L16">
        <v>122.56699999999999</v>
      </c>
      <c r="M16" s="9">
        <f t="shared" si="2"/>
        <v>88.602650602409639</v>
      </c>
      <c r="O16" s="8">
        <v>4.2708333333333334E-2</v>
      </c>
      <c r="P16" s="11">
        <f t="shared" si="3"/>
        <v>61</v>
      </c>
      <c r="Q16" s="10">
        <v>0</v>
      </c>
      <c r="R16" s="11">
        <f t="shared" si="4"/>
        <v>61</v>
      </c>
      <c r="S16" s="7">
        <v>5.5555555555555558E-3</v>
      </c>
      <c r="T16" s="11">
        <f t="shared" si="5"/>
        <v>8</v>
      </c>
      <c r="U16" s="9">
        <v>2</v>
      </c>
      <c r="V16" s="9">
        <v>11.5</v>
      </c>
      <c r="W16" s="9">
        <f t="shared" si="6"/>
        <v>13.5</v>
      </c>
      <c r="X16" s="11">
        <f t="shared" si="7"/>
        <v>82.5</v>
      </c>
      <c r="Y16" s="9">
        <f t="shared" si="8"/>
        <v>11.014383969583983</v>
      </c>
      <c r="Z16" s="9">
        <f t="shared" si="9"/>
        <v>106.58</v>
      </c>
      <c r="AA16" s="9">
        <f t="shared" si="10"/>
        <v>106.58</v>
      </c>
      <c r="AB16" s="12">
        <f t="shared" si="11"/>
        <v>0.83132530120481929</v>
      </c>
      <c r="AD16" s="9">
        <v>2.5</v>
      </c>
      <c r="AE16" s="9">
        <v>5</v>
      </c>
      <c r="AF16" s="9">
        <f t="shared" si="12"/>
        <v>7.5</v>
      </c>
      <c r="AG16" s="13">
        <f t="shared" si="13"/>
        <v>137.45831775700933</v>
      </c>
      <c r="AH16" s="12">
        <f t="shared" si="14"/>
        <v>0.64457831325301218</v>
      </c>
      <c r="AJ16" s="14">
        <f t="shared" si="15"/>
        <v>101.89304819277108</v>
      </c>
    </row>
    <row r="17" spans="1:36" x14ac:dyDescent="0.35">
      <c r="A17" s="33" t="s">
        <v>35</v>
      </c>
      <c r="B17" t="s">
        <v>41</v>
      </c>
      <c r="C17" t="s">
        <v>139</v>
      </c>
      <c r="F17" t="s">
        <v>197</v>
      </c>
      <c r="G17" t="s">
        <v>378</v>
      </c>
      <c r="H17" s="7">
        <v>0.66805555555555551</v>
      </c>
      <c r="I17" s="7">
        <v>0.73819444444444449</v>
      </c>
      <c r="J17" s="8">
        <f t="shared" si="0"/>
        <v>7.0138888888888973E-2</v>
      </c>
      <c r="K17" s="11">
        <f t="shared" si="1"/>
        <v>101</v>
      </c>
      <c r="L17">
        <v>149.28700000000001</v>
      </c>
      <c r="M17" s="9">
        <f t="shared" si="2"/>
        <v>88.685346534653462</v>
      </c>
      <c r="O17" s="8">
        <v>5.1736111111111115E-2</v>
      </c>
      <c r="P17" s="11">
        <f t="shared" si="3"/>
        <v>74</v>
      </c>
      <c r="Q17" s="10">
        <v>2</v>
      </c>
      <c r="R17" s="11">
        <f t="shared" si="4"/>
        <v>76</v>
      </c>
      <c r="S17" s="7">
        <v>6.2500000000000003E-3</v>
      </c>
      <c r="T17" s="11">
        <f t="shared" si="5"/>
        <v>9</v>
      </c>
      <c r="U17" s="9">
        <v>3</v>
      </c>
      <c r="V17" s="9">
        <v>12.5</v>
      </c>
      <c r="W17" s="9">
        <f t="shared" si="6"/>
        <v>15.5</v>
      </c>
      <c r="X17" s="11">
        <f t="shared" si="7"/>
        <v>100.5</v>
      </c>
      <c r="Y17" s="9">
        <f t="shared" si="8"/>
        <v>10.382685699357614</v>
      </c>
      <c r="Z17" s="9">
        <f t="shared" si="9"/>
        <v>105.37905882352941</v>
      </c>
      <c r="AA17" s="9">
        <f t="shared" si="10"/>
        <v>107.91831325301206</v>
      </c>
      <c r="AB17" s="12">
        <f t="shared" si="11"/>
        <v>0.82178217821782162</v>
      </c>
      <c r="AD17" s="9">
        <v>2.5</v>
      </c>
      <c r="AE17" s="9">
        <v>7</v>
      </c>
      <c r="AF17" s="9">
        <f t="shared" si="12"/>
        <v>9.5</v>
      </c>
      <c r="AG17" s="13">
        <f t="shared" si="13"/>
        <v>134.69503759398495</v>
      </c>
      <c r="AH17" s="12">
        <f t="shared" si="14"/>
        <v>0.65841584158415845</v>
      </c>
      <c r="AJ17" s="14">
        <f t="shared" si="15"/>
        <v>122.68139603960394</v>
      </c>
    </row>
    <row r="18" spans="1:36" x14ac:dyDescent="0.35">
      <c r="A18" s="33" t="s">
        <v>35</v>
      </c>
      <c r="B18" t="s">
        <v>41</v>
      </c>
      <c r="C18" t="s">
        <v>148</v>
      </c>
      <c r="F18" t="s">
        <v>198</v>
      </c>
      <c r="G18" t="s">
        <v>409</v>
      </c>
      <c r="H18" s="7">
        <v>0.62291666666666667</v>
      </c>
      <c r="I18" s="7">
        <v>0.70138888888888884</v>
      </c>
      <c r="J18" s="8">
        <f t="shared" si="0"/>
        <v>7.8472222222222165E-2</v>
      </c>
      <c r="K18" s="11">
        <f t="shared" si="1"/>
        <v>113</v>
      </c>
      <c r="L18">
        <v>109.048</v>
      </c>
      <c r="M18" s="9">
        <f t="shared" si="2"/>
        <v>57.901592920353984</v>
      </c>
      <c r="O18" s="8">
        <v>4.4097222222222218E-2</v>
      </c>
      <c r="P18" s="11">
        <f t="shared" si="3"/>
        <v>63</v>
      </c>
      <c r="Q18" s="10">
        <v>4</v>
      </c>
      <c r="R18" s="11">
        <f t="shared" si="4"/>
        <v>67</v>
      </c>
      <c r="S18" s="7">
        <v>1.8750000000000003E-2</v>
      </c>
      <c r="T18" s="11">
        <f t="shared" si="5"/>
        <v>27</v>
      </c>
      <c r="U18" s="9">
        <v>4</v>
      </c>
      <c r="V18" s="9">
        <v>14.5</v>
      </c>
      <c r="W18" s="9">
        <f t="shared" si="6"/>
        <v>18.5</v>
      </c>
      <c r="X18" s="11">
        <f t="shared" si="7"/>
        <v>112.5</v>
      </c>
      <c r="Y18" s="9">
        <f t="shared" si="8"/>
        <v>16.965006235786078</v>
      </c>
      <c r="Z18" s="9">
        <f t="shared" si="9"/>
        <v>69.605106382978718</v>
      </c>
      <c r="AA18" s="9">
        <f t="shared" si="10"/>
        <v>72.698666666666668</v>
      </c>
      <c r="AB18" s="12">
        <f t="shared" si="11"/>
        <v>0.79646017699115046</v>
      </c>
      <c r="AD18" s="9">
        <v>2</v>
      </c>
      <c r="AE18" s="9">
        <v>4.5</v>
      </c>
      <c r="AF18" s="9">
        <f t="shared" si="12"/>
        <v>6.5</v>
      </c>
      <c r="AG18" s="13">
        <f t="shared" si="13"/>
        <v>108.14677685950414</v>
      </c>
      <c r="AH18" s="12">
        <f t="shared" si="14"/>
        <v>0.53539823008849552</v>
      </c>
      <c r="AJ18" s="14">
        <f t="shared" si="15"/>
        <v>86.85238938053098</v>
      </c>
    </row>
    <row r="19" spans="1:36" x14ac:dyDescent="0.35">
      <c r="A19" s="33" t="s">
        <v>35</v>
      </c>
      <c r="B19" t="s">
        <v>41</v>
      </c>
      <c r="C19" t="s">
        <v>136</v>
      </c>
      <c r="F19" t="s">
        <v>199</v>
      </c>
      <c r="G19" t="s">
        <v>378</v>
      </c>
      <c r="H19" s="7">
        <v>0.50138888888888888</v>
      </c>
      <c r="I19" s="7">
        <v>0.55902777777777779</v>
      </c>
      <c r="J19" s="8">
        <f t="shared" si="0"/>
        <v>5.7638888888888906E-2</v>
      </c>
      <c r="K19" s="11">
        <f t="shared" si="1"/>
        <v>83</v>
      </c>
      <c r="L19">
        <v>122.56699999999999</v>
      </c>
      <c r="M19" s="9">
        <f t="shared" si="2"/>
        <v>88.602650602409639</v>
      </c>
      <c r="O19" s="8">
        <v>4.2013888888888892E-2</v>
      </c>
      <c r="P19" s="11">
        <f t="shared" si="3"/>
        <v>60</v>
      </c>
      <c r="Q19" s="10">
        <v>2</v>
      </c>
      <c r="R19" s="11">
        <f t="shared" si="4"/>
        <v>62</v>
      </c>
      <c r="S19" s="7">
        <v>5.5555555555555558E-3</v>
      </c>
      <c r="T19" s="11">
        <f t="shared" si="5"/>
        <v>8</v>
      </c>
      <c r="U19" s="9">
        <v>2</v>
      </c>
      <c r="V19" s="9">
        <v>10.5</v>
      </c>
      <c r="W19" s="9">
        <f t="shared" si="6"/>
        <v>12.5</v>
      </c>
      <c r="X19" s="11">
        <f t="shared" si="7"/>
        <v>82.5</v>
      </c>
      <c r="Y19" s="9">
        <f t="shared" si="8"/>
        <v>10.198503675540724</v>
      </c>
      <c r="Z19" s="9">
        <f t="shared" si="9"/>
        <v>105.05742857142856</v>
      </c>
      <c r="AA19" s="9">
        <f t="shared" si="10"/>
        <v>108.14735294117646</v>
      </c>
      <c r="AB19" s="12">
        <f t="shared" si="11"/>
        <v>0.81927710843373502</v>
      </c>
      <c r="AD19" s="9">
        <v>2.5</v>
      </c>
      <c r="AE19" s="9">
        <v>5</v>
      </c>
      <c r="AF19" s="9">
        <f t="shared" si="12"/>
        <v>7.5</v>
      </c>
      <c r="AG19" s="13">
        <f t="shared" si="13"/>
        <v>134.93614678899081</v>
      </c>
      <c r="AH19" s="12">
        <f t="shared" si="14"/>
        <v>0.65662650602409645</v>
      </c>
      <c r="AJ19" s="14">
        <f t="shared" si="15"/>
        <v>100.41633734939759</v>
      </c>
    </row>
    <row r="20" spans="1:36" x14ac:dyDescent="0.35">
      <c r="A20" s="33" t="s">
        <v>35</v>
      </c>
      <c r="B20" t="s">
        <v>41</v>
      </c>
      <c r="C20" t="s">
        <v>138</v>
      </c>
      <c r="F20" t="s">
        <v>200</v>
      </c>
      <c r="G20" t="s">
        <v>378</v>
      </c>
      <c r="H20" s="7">
        <v>0.61597222222222225</v>
      </c>
      <c r="I20" s="7">
        <v>0.68611111111111112</v>
      </c>
      <c r="J20" s="8">
        <f t="shared" si="0"/>
        <v>7.0138888888888862E-2</v>
      </c>
      <c r="K20" s="11">
        <f t="shared" si="1"/>
        <v>101</v>
      </c>
      <c r="L20">
        <v>149.28700000000001</v>
      </c>
      <c r="M20" s="9">
        <f t="shared" si="2"/>
        <v>88.685346534653462</v>
      </c>
      <c r="O20" s="8">
        <v>5.1736111111111108E-2</v>
      </c>
      <c r="P20" s="11">
        <f t="shared" si="3"/>
        <v>74</v>
      </c>
      <c r="Q20" s="10">
        <v>2</v>
      </c>
      <c r="R20" s="11">
        <f t="shared" si="4"/>
        <v>76</v>
      </c>
      <c r="S20" s="7">
        <v>6.2500000000000003E-3</v>
      </c>
      <c r="T20" s="11">
        <f t="shared" si="5"/>
        <v>9</v>
      </c>
      <c r="U20" s="9">
        <v>3</v>
      </c>
      <c r="V20" s="9">
        <v>12.5</v>
      </c>
      <c r="W20" s="9">
        <f t="shared" si="6"/>
        <v>15.5</v>
      </c>
      <c r="X20" s="11">
        <f t="shared" si="7"/>
        <v>100.5</v>
      </c>
      <c r="Y20" s="9">
        <f t="shared" si="8"/>
        <v>10.382685699357614</v>
      </c>
      <c r="Z20" s="9">
        <f t="shared" si="9"/>
        <v>105.37905882352941</v>
      </c>
      <c r="AA20" s="9">
        <f t="shared" si="10"/>
        <v>107.91831325301206</v>
      </c>
      <c r="AB20" s="12">
        <f t="shared" si="11"/>
        <v>0.82178217821782162</v>
      </c>
      <c r="AD20" s="9">
        <v>2.5</v>
      </c>
      <c r="AE20" s="9">
        <v>7</v>
      </c>
      <c r="AF20" s="9">
        <f t="shared" si="12"/>
        <v>9.5</v>
      </c>
      <c r="AG20" s="13">
        <f t="shared" si="13"/>
        <v>134.69503759398495</v>
      </c>
      <c r="AH20" s="12">
        <f t="shared" si="14"/>
        <v>0.65841584158415845</v>
      </c>
      <c r="AJ20" s="14">
        <f t="shared" si="15"/>
        <v>122.68139603960394</v>
      </c>
    </row>
    <row r="21" spans="1:36" x14ac:dyDescent="0.35">
      <c r="A21" s="33" t="s">
        <v>35</v>
      </c>
      <c r="B21" t="s">
        <v>41</v>
      </c>
      <c r="C21" t="s">
        <v>135</v>
      </c>
      <c r="F21" t="s">
        <v>196</v>
      </c>
      <c r="G21" t="s">
        <v>378</v>
      </c>
      <c r="H21" s="7">
        <v>0.64930555555555558</v>
      </c>
      <c r="I21" s="7">
        <v>0.70694444444444449</v>
      </c>
      <c r="J21" s="8">
        <f t="shared" si="0"/>
        <v>5.7638888888888906E-2</v>
      </c>
      <c r="K21" s="11">
        <f t="shared" si="1"/>
        <v>83</v>
      </c>
      <c r="L21">
        <v>122.56699999999999</v>
      </c>
      <c r="M21" s="9">
        <f t="shared" si="2"/>
        <v>88.602650602409639</v>
      </c>
      <c r="O21" s="8">
        <v>4.2013888888888892E-2</v>
      </c>
      <c r="P21" s="11">
        <f t="shared" si="3"/>
        <v>60</v>
      </c>
      <c r="Q21" s="10">
        <v>0.5</v>
      </c>
      <c r="R21" s="11">
        <f t="shared" si="4"/>
        <v>60.5</v>
      </c>
      <c r="S21" s="7">
        <v>5.5555555555555558E-3</v>
      </c>
      <c r="T21" s="11">
        <f t="shared" si="5"/>
        <v>8</v>
      </c>
      <c r="U21" s="9">
        <v>2</v>
      </c>
      <c r="V21" s="9">
        <v>12</v>
      </c>
      <c r="W21" s="9">
        <f t="shared" si="6"/>
        <v>14</v>
      </c>
      <c r="X21" s="11">
        <f t="shared" si="7"/>
        <v>82.5</v>
      </c>
      <c r="Y21" s="9">
        <f t="shared" si="8"/>
        <v>11.422324116605612</v>
      </c>
      <c r="Z21" s="9">
        <f t="shared" si="9"/>
        <v>107.35795620437956</v>
      </c>
      <c r="AA21" s="9">
        <f t="shared" si="10"/>
        <v>108.14735294117646</v>
      </c>
      <c r="AB21" s="12">
        <f t="shared" si="11"/>
        <v>0.81927710843373502</v>
      </c>
      <c r="AD21" s="9">
        <v>2.5</v>
      </c>
      <c r="AE21" s="9">
        <v>5</v>
      </c>
      <c r="AF21" s="9">
        <f t="shared" si="12"/>
        <v>7.5</v>
      </c>
      <c r="AG21" s="13">
        <f t="shared" si="13"/>
        <v>138.75509433962264</v>
      </c>
      <c r="AH21" s="12">
        <f t="shared" si="14"/>
        <v>0.63855421686746983</v>
      </c>
      <c r="AJ21" s="14">
        <f t="shared" si="15"/>
        <v>100.41633734939759</v>
      </c>
    </row>
    <row r="22" spans="1:36" x14ac:dyDescent="0.35">
      <c r="A22" s="33" t="s">
        <v>35</v>
      </c>
      <c r="B22" t="s">
        <v>41</v>
      </c>
      <c r="C22" t="s">
        <v>140</v>
      </c>
      <c r="F22" t="s">
        <v>197</v>
      </c>
      <c r="G22" t="s">
        <v>378</v>
      </c>
      <c r="H22" s="7">
        <v>0.68888888888888888</v>
      </c>
      <c r="I22" s="7">
        <v>0.75902777777777775</v>
      </c>
      <c r="J22" s="8">
        <f t="shared" si="0"/>
        <v>7.0138888888888862E-2</v>
      </c>
      <c r="K22" s="11">
        <f t="shared" si="1"/>
        <v>101</v>
      </c>
      <c r="L22">
        <v>149.28700000000001</v>
      </c>
      <c r="M22" s="9">
        <f t="shared" si="2"/>
        <v>88.685346534653462</v>
      </c>
      <c r="O22" s="8">
        <v>5.3125000000000006E-2</v>
      </c>
      <c r="P22" s="11">
        <f t="shared" si="3"/>
        <v>76</v>
      </c>
      <c r="Q22" s="10">
        <v>1.5</v>
      </c>
      <c r="R22" s="11">
        <f t="shared" si="4"/>
        <v>77.5</v>
      </c>
      <c r="S22" s="7">
        <v>6.9444444444444441E-3</v>
      </c>
      <c r="T22" s="11">
        <f t="shared" si="5"/>
        <v>10</v>
      </c>
      <c r="U22" s="9">
        <v>3</v>
      </c>
      <c r="V22" s="9">
        <v>10</v>
      </c>
      <c r="W22" s="9">
        <f t="shared" si="6"/>
        <v>13</v>
      </c>
      <c r="X22" s="11">
        <f t="shared" si="7"/>
        <v>100.5</v>
      </c>
      <c r="Y22" s="9">
        <f t="shared" si="8"/>
        <v>8.7080589736547722</v>
      </c>
      <c r="Z22" s="9">
        <f t="shared" si="9"/>
        <v>102.36822857142857</v>
      </c>
      <c r="AA22" s="9">
        <f t="shared" si="10"/>
        <v>104.15372093023257</v>
      </c>
      <c r="AB22" s="12">
        <f t="shared" si="11"/>
        <v>0.85148514851485135</v>
      </c>
      <c r="AD22" s="9">
        <v>2.5</v>
      </c>
      <c r="AE22" s="9">
        <v>7</v>
      </c>
      <c r="AF22" s="9">
        <f t="shared" si="12"/>
        <v>9.5</v>
      </c>
      <c r="AG22" s="13">
        <f t="shared" si="13"/>
        <v>131.72382352941176</v>
      </c>
      <c r="AH22" s="12">
        <f t="shared" si="14"/>
        <v>0.67326732673267331</v>
      </c>
      <c r="AJ22" s="14">
        <f t="shared" si="15"/>
        <v>127.11566336633662</v>
      </c>
    </row>
    <row r="23" spans="1:36" x14ac:dyDescent="0.35">
      <c r="A23" s="33" t="s">
        <v>35</v>
      </c>
      <c r="B23" t="s">
        <v>41</v>
      </c>
      <c r="C23" t="s">
        <v>149</v>
      </c>
      <c r="F23" t="s">
        <v>198</v>
      </c>
      <c r="G23" t="s">
        <v>409</v>
      </c>
      <c r="H23" s="7">
        <v>0.64375000000000004</v>
      </c>
      <c r="I23" s="7">
        <v>0.72222222222222221</v>
      </c>
      <c r="J23" s="8">
        <f t="shared" si="0"/>
        <v>7.8472222222222165E-2</v>
      </c>
      <c r="K23" s="11">
        <f t="shared" si="1"/>
        <v>113</v>
      </c>
      <c r="L23">
        <v>109.048</v>
      </c>
      <c r="M23" s="9">
        <f t="shared" si="2"/>
        <v>57.901592920353984</v>
      </c>
      <c r="O23" s="8">
        <v>4.4444444444444439E-2</v>
      </c>
      <c r="P23" s="11">
        <f t="shared" si="3"/>
        <v>64</v>
      </c>
      <c r="Q23" s="10">
        <v>3.5</v>
      </c>
      <c r="R23" s="11">
        <f t="shared" si="4"/>
        <v>67.5</v>
      </c>
      <c r="S23" s="7">
        <v>1.8750000000000003E-2</v>
      </c>
      <c r="T23" s="11">
        <f t="shared" si="5"/>
        <v>27</v>
      </c>
      <c r="U23" s="9">
        <v>4.5</v>
      </c>
      <c r="V23" s="9">
        <v>14</v>
      </c>
      <c r="W23" s="9">
        <f t="shared" si="6"/>
        <v>18.5</v>
      </c>
      <c r="X23" s="11">
        <f t="shared" si="7"/>
        <v>113</v>
      </c>
      <c r="Y23" s="9">
        <f t="shared" si="8"/>
        <v>16.965006235786078</v>
      </c>
      <c r="Z23" s="9">
        <f t="shared" si="9"/>
        <v>69.236825396825395</v>
      </c>
      <c r="AA23" s="9">
        <f t="shared" si="10"/>
        <v>71.899780219780226</v>
      </c>
      <c r="AB23" s="12">
        <f t="shared" si="11"/>
        <v>0.80530973451327426</v>
      </c>
      <c r="AD23" s="9">
        <v>2</v>
      </c>
      <c r="AE23" s="9">
        <v>4.5</v>
      </c>
      <c r="AF23" s="9">
        <f t="shared" si="12"/>
        <v>6.5</v>
      </c>
      <c r="AG23" s="13">
        <f t="shared" si="13"/>
        <v>107.26032786885247</v>
      </c>
      <c r="AH23" s="12">
        <f t="shared" si="14"/>
        <v>0.53982300884955747</v>
      </c>
      <c r="AJ23" s="14">
        <f t="shared" si="15"/>
        <v>87.817415929203534</v>
      </c>
    </row>
    <row r="24" spans="1:36" x14ac:dyDescent="0.35">
      <c r="A24" s="33" t="s">
        <v>35</v>
      </c>
      <c r="B24" t="s">
        <v>41</v>
      </c>
      <c r="C24" t="s">
        <v>137</v>
      </c>
      <c r="F24" t="s">
        <v>199</v>
      </c>
      <c r="G24" t="s">
        <v>378</v>
      </c>
      <c r="H24" s="7">
        <v>0.60555555555555551</v>
      </c>
      <c r="I24" s="7">
        <v>0.66319444444444442</v>
      </c>
      <c r="J24" s="8">
        <f t="shared" si="0"/>
        <v>5.7638888888888906E-2</v>
      </c>
      <c r="K24" s="11">
        <f t="shared" si="1"/>
        <v>83</v>
      </c>
      <c r="L24">
        <v>122.56699999999999</v>
      </c>
      <c r="M24" s="9">
        <f t="shared" si="2"/>
        <v>88.602650602409639</v>
      </c>
      <c r="O24" s="8">
        <v>4.2013888888888892E-2</v>
      </c>
      <c r="P24" s="11">
        <f t="shared" si="3"/>
        <v>60</v>
      </c>
      <c r="Q24" s="10">
        <v>2</v>
      </c>
      <c r="R24" s="11">
        <f t="shared" si="4"/>
        <v>62</v>
      </c>
      <c r="S24" s="7">
        <v>5.5555555555555558E-3</v>
      </c>
      <c r="T24" s="11">
        <f t="shared" si="5"/>
        <v>8</v>
      </c>
      <c r="U24" s="9">
        <v>2</v>
      </c>
      <c r="V24" s="9">
        <v>10.5</v>
      </c>
      <c r="W24" s="9">
        <f t="shared" si="6"/>
        <v>12.5</v>
      </c>
      <c r="X24" s="11">
        <f t="shared" si="7"/>
        <v>82.5</v>
      </c>
      <c r="Y24" s="9">
        <f t="shared" si="8"/>
        <v>10.198503675540724</v>
      </c>
      <c r="Z24" s="9">
        <f t="shared" si="9"/>
        <v>105.05742857142856</v>
      </c>
      <c r="AA24" s="9">
        <f t="shared" si="10"/>
        <v>108.14735294117646</v>
      </c>
      <c r="AB24" s="12">
        <f t="shared" si="11"/>
        <v>0.81927710843373502</v>
      </c>
      <c r="AD24" s="9">
        <v>2.5</v>
      </c>
      <c r="AE24" s="9">
        <v>5</v>
      </c>
      <c r="AF24" s="9">
        <f t="shared" si="12"/>
        <v>7.5</v>
      </c>
      <c r="AG24" s="13">
        <f t="shared" si="13"/>
        <v>134.93614678899081</v>
      </c>
      <c r="AH24" s="12">
        <f t="shared" si="14"/>
        <v>0.65662650602409645</v>
      </c>
      <c r="AJ24" s="14">
        <f t="shared" si="15"/>
        <v>100.41633734939759</v>
      </c>
    </row>
    <row r="25" spans="1:36" x14ac:dyDescent="0.35">
      <c r="A25" s="34" t="s">
        <v>35</v>
      </c>
      <c r="B25" s="15" t="s">
        <v>41</v>
      </c>
      <c r="C25" s="15" t="s">
        <v>141</v>
      </c>
      <c r="D25" s="15"/>
      <c r="E25" s="15"/>
      <c r="F25" s="15" t="s">
        <v>200</v>
      </c>
      <c r="G25" s="15" t="s">
        <v>378</v>
      </c>
      <c r="H25" s="16">
        <v>0.63680555555555551</v>
      </c>
      <c r="I25" s="16">
        <v>0.70694444444444449</v>
      </c>
      <c r="J25" s="17">
        <f t="shared" si="0"/>
        <v>7.0138888888888973E-2</v>
      </c>
      <c r="K25" s="18">
        <f t="shared" si="1"/>
        <v>101</v>
      </c>
      <c r="L25" s="15">
        <v>149.28700000000001</v>
      </c>
      <c r="M25" s="19">
        <f t="shared" si="2"/>
        <v>88.685346534653462</v>
      </c>
      <c r="N25" s="15"/>
      <c r="O25" s="17">
        <v>5.1736111111111115E-2</v>
      </c>
      <c r="P25" s="18">
        <f t="shared" si="3"/>
        <v>74</v>
      </c>
      <c r="Q25" s="20">
        <v>2.5</v>
      </c>
      <c r="R25" s="18">
        <f t="shared" si="4"/>
        <v>76.5</v>
      </c>
      <c r="S25" s="16">
        <v>6.2500000000000003E-3</v>
      </c>
      <c r="T25" s="18">
        <f t="shared" si="5"/>
        <v>9</v>
      </c>
      <c r="U25" s="19">
        <v>3.5</v>
      </c>
      <c r="V25" s="19">
        <v>11.5</v>
      </c>
      <c r="W25" s="19">
        <f t="shared" si="6"/>
        <v>15</v>
      </c>
      <c r="X25" s="18">
        <f t="shared" si="7"/>
        <v>100.5</v>
      </c>
      <c r="Y25" s="19">
        <f t="shared" si="8"/>
        <v>10.047760354217045</v>
      </c>
      <c r="Z25" s="19">
        <f t="shared" si="9"/>
        <v>104.76280701754386</v>
      </c>
      <c r="AA25" s="19">
        <f t="shared" si="10"/>
        <v>107.91831325301206</v>
      </c>
      <c r="AB25" s="21">
        <f t="shared" si="11"/>
        <v>0.82178217821782162</v>
      </c>
      <c r="AC25" s="15"/>
      <c r="AD25" s="19">
        <v>2.5</v>
      </c>
      <c r="AE25" s="19">
        <v>7</v>
      </c>
      <c r="AF25" s="19">
        <f t="shared" si="12"/>
        <v>9.5</v>
      </c>
      <c r="AG25" s="22">
        <f t="shared" si="13"/>
        <v>133.68985074626866</v>
      </c>
      <c r="AH25" s="21">
        <f t="shared" si="14"/>
        <v>0.66336633663366329</v>
      </c>
      <c r="AI25" s="15"/>
      <c r="AJ25" s="23">
        <f t="shared" si="15"/>
        <v>122.68139603960394</v>
      </c>
    </row>
    <row r="26" spans="1:36" x14ac:dyDescent="0.35">
      <c r="A26" s="33">
        <v>48</v>
      </c>
      <c r="B26" t="s">
        <v>44</v>
      </c>
      <c r="C26" t="s">
        <v>176</v>
      </c>
      <c r="F26" t="s">
        <v>201</v>
      </c>
      <c r="G26" t="s">
        <v>379</v>
      </c>
      <c r="H26" s="7">
        <v>0.49305555555555558</v>
      </c>
      <c r="I26" s="7">
        <v>0.61458333333333337</v>
      </c>
      <c r="J26" s="8">
        <f t="shared" si="0"/>
        <v>0.12152777777777779</v>
      </c>
      <c r="K26" s="11">
        <f t="shared" si="1"/>
        <v>175</v>
      </c>
      <c r="L26">
        <v>219.136</v>
      </c>
      <c r="M26" s="9">
        <f t="shared" si="2"/>
        <v>75.132342857142859</v>
      </c>
      <c r="O26" s="8">
        <v>7.465277777777779E-2</v>
      </c>
      <c r="P26" s="11">
        <f t="shared" si="3"/>
        <v>107</v>
      </c>
      <c r="Q26" s="10">
        <v>16.5</v>
      </c>
      <c r="R26" s="11">
        <f t="shared" si="4"/>
        <v>123.5</v>
      </c>
      <c r="S26" s="7">
        <v>1.3888888888888886E-2</v>
      </c>
      <c r="T26" s="11">
        <f t="shared" si="5"/>
        <v>20</v>
      </c>
      <c r="U26" s="9">
        <v>11</v>
      </c>
      <c r="V26" s="9">
        <v>20</v>
      </c>
      <c r="W26" s="9">
        <f t="shared" si="6"/>
        <v>31</v>
      </c>
      <c r="X26" s="11">
        <f t="shared" si="7"/>
        <v>174.5</v>
      </c>
      <c r="Y26" s="9">
        <f t="shared" si="8"/>
        <v>14.146466121495326</v>
      </c>
      <c r="Z26" s="9">
        <f t="shared" si="9"/>
        <v>91.624808362369336</v>
      </c>
      <c r="AA26" s="9">
        <f t="shared" si="10"/>
        <v>103.52881889763779</v>
      </c>
      <c r="AB26" s="12">
        <f t="shared" si="11"/>
        <v>0.72571428571428576</v>
      </c>
      <c r="AD26" s="9">
        <v>5.5</v>
      </c>
      <c r="AE26" s="9">
        <v>9</v>
      </c>
      <c r="AF26" s="9">
        <f t="shared" si="12"/>
        <v>14.5</v>
      </c>
      <c r="AG26" s="13">
        <f t="shared" si="13"/>
        <v>120.62532110091743</v>
      </c>
      <c r="AH26" s="12">
        <f t="shared" si="14"/>
        <v>0.62285714285714289</v>
      </c>
      <c r="AJ26" s="14">
        <f t="shared" si="15"/>
        <v>159.03012571428573</v>
      </c>
    </row>
    <row r="27" spans="1:36" x14ac:dyDescent="0.35">
      <c r="A27" s="33">
        <v>48</v>
      </c>
      <c r="B27" t="s">
        <v>44</v>
      </c>
      <c r="C27" t="s">
        <v>174</v>
      </c>
      <c r="F27" t="s">
        <v>202</v>
      </c>
      <c r="G27" t="s">
        <v>379</v>
      </c>
      <c r="H27" s="7">
        <v>0.63541666666666663</v>
      </c>
      <c r="I27" s="7">
        <v>0.75694444444444442</v>
      </c>
      <c r="J27" s="8">
        <f t="shared" si="0"/>
        <v>0.12152777777777779</v>
      </c>
      <c r="K27" s="11">
        <f t="shared" si="1"/>
        <v>175</v>
      </c>
      <c r="L27">
        <v>219.136</v>
      </c>
      <c r="M27" s="9">
        <f t="shared" si="2"/>
        <v>75.132342857142859</v>
      </c>
      <c r="O27" s="8">
        <v>7.604166666666666E-2</v>
      </c>
      <c r="P27" s="11">
        <f t="shared" si="3"/>
        <v>109</v>
      </c>
      <c r="Q27" s="10">
        <v>21</v>
      </c>
      <c r="R27" s="11">
        <f t="shared" si="4"/>
        <v>130</v>
      </c>
      <c r="S27" s="7">
        <v>1.3888888888888888E-2</v>
      </c>
      <c r="T27" s="11">
        <f t="shared" si="5"/>
        <v>20</v>
      </c>
      <c r="U27" s="9">
        <v>8.5</v>
      </c>
      <c r="V27" s="9">
        <v>16</v>
      </c>
      <c r="W27" s="9">
        <f t="shared" si="6"/>
        <v>24.5</v>
      </c>
      <c r="X27" s="11">
        <f t="shared" si="7"/>
        <v>174.5</v>
      </c>
      <c r="Y27" s="9">
        <f t="shared" si="8"/>
        <v>11.180271612149532</v>
      </c>
      <c r="Z27" s="9">
        <f t="shared" si="9"/>
        <v>87.654399999999995</v>
      </c>
      <c r="AA27" s="9">
        <f t="shared" si="10"/>
        <v>101.92372093023256</v>
      </c>
      <c r="AB27" s="12">
        <f t="shared" si="11"/>
        <v>0.7371428571428571</v>
      </c>
      <c r="AD27" s="9">
        <v>5.5</v>
      </c>
      <c r="AE27" s="9">
        <v>9</v>
      </c>
      <c r="AF27" s="9">
        <f t="shared" si="12"/>
        <v>14.5</v>
      </c>
      <c r="AG27" s="13">
        <f t="shared" si="13"/>
        <v>113.83688311688312</v>
      </c>
      <c r="AH27" s="12">
        <f t="shared" si="14"/>
        <v>0.66</v>
      </c>
      <c r="AJ27" s="14">
        <f t="shared" si="15"/>
        <v>161.53453714285712</v>
      </c>
    </row>
    <row r="28" spans="1:36" x14ac:dyDescent="0.35">
      <c r="A28" s="33">
        <v>48</v>
      </c>
      <c r="B28" t="s">
        <v>44</v>
      </c>
      <c r="C28" t="s">
        <v>177</v>
      </c>
      <c r="F28" t="s">
        <v>203</v>
      </c>
      <c r="G28" t="s">
        <v>379</v>
      </c>
      <c r="H28" s="7">
        <v>0.67708333333333337</v>
      </c>
      <c r="I28" s="7">
        <v>0.73819444444444449</v>
      </c>
      <c r="J28" s="8">
        <f t="shared" si="0"/>
        <v>6.1111111111111116E-2</v>
      </c>
      <c r="K28" s="11">
        <f t="shared" si="1"/>
        <v>88</v>
      </c>
      <c r="L28">
        <v>128.744</v>
      </c>
      <c r="M28" s="9">
        <f t="shared" si="2"/>
        <v>87.78</v>
      </c>
      <c r="O28" s="8">
        <v>4.2708333333333334E-2</v>
      </c>
      <c r="P28" s="11">
        <f t="shared" si="3"/>
        <v>61</v>
      </c>
      <c r="Q28" s="10">
        <v>5</v>
      </c>
      <c r="R28" s="11">
        <f t="shared" si="4"/>
        <v>66</v>
      </c>
      <c r="S28" s="7">
        <v>4.8611111111111112E-3</v>
      </c>
      <c r="T28" s="11">
        <f t="shared" si="5"/>
        <v>7</v>
      </c>
      <c r="U28" s="9">
        <v>2.5</v>
      </c>
      <c r="V28" s="9">
        <v>12</v>
      </c>
      <c r="W28" s="9">
        <f t="shared" si="6"/>
        <v>14.5</v>
      </c>
      <c r="X28" s="11">
        <f t="shared" si="7"/>
        <v>87.5</v>
      </c>
      <c r="Y28" s="9">
        <f t="shared" si="8"/>
        <v>11.262660784191885</v>
      </c>
      <c r="Z28" s="9">
        <f t="shared" si="9"/>
        <v>105.81698630136987</v>
      </c>
      <c r="AA28" s="9">
        <f t="shared" si="10"/>
        <v>113.59764705882353</v>
      </c>
      <c r="AB28" s="12">
        <f t="shared" si="11"/>
        <v>0.77272727272727271</v>
      </c>
      <c r="AD28" s="9">
        <v>3</v>
      </c>
      <c r="AE28" s="9">
        <v>5</v>
      </c>
      <c r="AF28" s="9">
        <f t="shared" si="12"/>
        <v>8</v>
      </c>
      <c r="AG28" s="13">
        <f t="shared" si="13"/>
        <v>133.18344827586208</v>
      </c>
      <c r="AH28" s="12">
        <f t="shared" si="14"/>
        <v>0.65909090909090906</v>
      </c>
      <c r="AJ28" s="14">
        <f t="shared" si="15"/>
        <v>99.483999999999995</v>
      </c>
    </row>
    <row r="29" spans="1:36" x14ac:dyDescent="0.35">
      <c r="A29" s="33">
        <v>48</v>
      </c>
      <c r="B29" t="s">
        <v>44</v>
      </c>
      <c r="C29" t="s">
        <v>178</v>
      </c>
      <c r="F29" t="s">
        <v>204</v>
      </c>
      <c r="G29" t="s">
        <v>384</v>
      </c>
      <c r="H29" s="7">
        <v>0.59375</v>
      </c>
      <c r="I29" s="7">
        <v>0.65625</v>
      </c>
      <c r="J29" s="8">
        <f t="shared" si="0"/>
        <v>6.25E-2</v>
      </c>
      <c r="K29" s="11">
        <f t="shared" si="1"/>
        <v>90</v>
      </c>
      <c r="L29">
        <v>128.744</v>
      </c>
      <c r="M29" s="9">
        <f t="shared" si="2"/>
        <v>85.829333333333338</v>
      </c>
      <c r="O29" s="8">
        <v>4.6527777777777779E-2</v>
      </c>
      <c r="P29" s="11">
        <f t="shared" si="3"/>
        <v>67</v>
      </c>
      <c r="Q29" s="10">
        <v>2.5</v>
      </c>
      <c r="R29" s="11">
        <f t="shared" si="4"/>
        <v>69.5</v>
      </c>
      <c r="S29" s="7">
        <v>4.8611111111111112E-3</v>
      </c>
      <c r="T29" s="11">
        <f t="shared" si="5"/>
        <v>7</v>
      </c>
      <c r="U29" s="9">
        <v>2.5</v>
      </c>
      <c r="V29" s="9">
        <v>11</v>
      </c>
      <c r="W29" s="9">
        <f t="shared" si="6"/>
        <v>13.5</v>
      </c>
      <c r="X29" s="11">
        <f t="shared" si="7"/>
        <v>90</v>
      </c>
      <c r="Y29" s="9">
        <f t="shared" si="8"/>
        <v>10.485925557695893</v>
      </c>
      <c r="Z29" s="9">
        <f t="shared" si="9"/>
        <v>100.97568627450981</v>
      </c>
      <c r="AA29" s="9">
        <f t="shared" si="10"/>
        <v>104.38702702702702</v>
      </c>
      <c r="AB29" s="12">
        <f t="shared" si="11"/>
        <v>0.8222222222222223</v>
      </c>
      <c r="AD29" s="9">
        <v>3.5</v>
      </c>
      <c r="AE29" s="9">
        <v>5</v>
      </c>
      <c r="AF29" s="9">
        <f t="shared" si="12"/>
        <v>8.5</v>
      </c>
      <c r="AG29" s="13">
        <f t="shared" si="13"/>
        <v>126.63344262295082</v>
      </c>
      <c r="AH29" s="12">
        <f t="shared" si="14"/>
        <v>0.67777777777777781</v>
      </c>
      <c r="AJ29" s="14">
        <f t="shared" si="15"/>
        <v>105.85617777777779</v>
      </c>
    </row>
    <row r="30" spans="1:36" x14ac:dyDescent="0.35">
      <c r="A30" s="33">
        <v>48</v>
      </c>
      <c r="B30" t="s">
        <v>44</v>
      </c>
      <c r="C30" t="s">
        <v>163</v>
      </c>
      <c r="F30" t="s">
        <v>205</v>
      </c>
      <c r="G30" t="s">
        <v>382</v>
      </c>
      <c r="H30" s="7">
        <v>0.6958333333333333</v>
      </c>
      <c r="I30" s="7">
        <v>0.77777777777777779</v>
      </c>
      <c r="J30" s="8">
        <f t="shared" si="0"/>
        <v>8.1944444444444486E-2</v>
      </c>
      <c r="K30" s="11">
        <f t="shared" si="1"/>
        <v>118</v>
      </c>
      <c r="L30">
        <v>148.916</v>
      </c>
      <c r="M30" s="9">
        <f t="shared" si="2"/>
        <v>75.72</v>
      </c>
      <c r="O30" s="8">
        <v>5.7986111111111106E-2</v>
      </c>
      <c r="P30" s="11">
        <f t="shared" si="3"/>
        <v>83</v>
      </c>
      <c r="Q30" s="10">
        <v>5.5</v>
      </c>
      <c r="R30" s="11">
        <f t="shared" si="4"/>
        <v>88.5</v>
      </c>
      <c r="S30" s="7">
        <v>7.6388888888888895E-3</v>
      </c>
      <c r="T30" s="11">
        <f t="shared" si="5"/>
        <v>11</v>
      </c>
      <c r="U30" s="9">
        <v>6.5</v>
      </c>
      <c r="V30" s="9">
        <v>11.5</v>
      </c>
      <c r="W30" s="9">
        <f t="shared" si="6"/>
        <v>18</v>
      </c>
      <c r="X30" s="11">
        <f t="shared" si="7"/>
        <v>117.5</v>
      </c>
      <c r="Y30" s="9">
        <f t="shared" si="8"/>
        <v>12.087351258427571</v>
      </c>
      <c r="Z30" s="9">
        <f t="shared" si="9"/>
        <v>89.79859296482411</v>
      </c>
      <c r="AA30" s="9">
        <f t="shared" si="10"/>
        <v>95.052765957446809</v>
      </c>
      <c r="AB30" s="12">
        <f t="shared" si="11"/>
        <v>0.79661016949152541</v>
      </c>
      <c r="AD30" s="9">
        <v>3.5</v>
      </c>
      <c r="AE30" s="9">
        <v>8</v>
      </c>
      <c r="AF30" s="9">
        <f t="shared" si="12"/>
        <v>11.5</v>
      </c>
      <c r="AG30" s="13">
        <f t="shared" si="13"/>
        <v>116.03844155844155</v>
      </c>
      <c r="AH30" s="12">
        <f t="shared" si="14"/>
        <v>0.65254237288135597</v>
      </c>
      <c r="AJ30" s="14">
        <f t="shared" si="15"/>
        <v>118.628</v>
      </c>
    </row>
    <row r="31" spans="1:36" x14ac:dyDescent="0.35">
      <c r="A31" s="33">
        <v>48</v>
      </c>
      <c r="B31" t="s">
        <v>44</v>
      </c>
      <c r="C31" t="s">
        <v>162</v>
      </c>
      <c r="F31" t="s">
        <v>206</v>
      </c>
      <c r="G31" t="s">
        <v>382</v>
      </c>
      <c r="H31" s="7">
        <v>0.68055555555555558</v>
      </c>
      <c r="I31" s="7">
        <v>0.76249999999999996</v>
      </c>
      <c r="J31" s="8">
        <f t="shared" si="0"/>
        <v>8.1944444444444375E-2</v>
      </c>
      <c r="K31" s="11">
        <f t="shared" si="1"/>
        <v>118</v>
      </c>
      <c r="L31">
        <v>148.916</v>
      </c>
      <c r="M31" s="9">
        <f t="shared" si="2"/>
        <v>75.72</v>
      </c>
      <c r="O31" s="8">
        <v>5.9722222222222225E-2</v>
      </c>
      <c r="P31" s="11">
        <f t="shared" si="3"/>
        <v>86</v>
      </c>
      <c r="Q31" s="10">
        <v>3.5</v>
      </c>
      <c r="R31" s="11">
        <f t="shared" si="4"/>
        <v>89.5</v>
      </c>
      <c r="S31" s="7">
        <v>7.6388888888888895E-3</v>
      </c>
      <c r="T31" s="11">
        <f t="shared" si="5"/>
        <v>11</v>
      </c>
      <c r="U31" s="9">
        <v>5.5</v>
      </c>
      <c r="V31" s="9">
        <v>12</v>
      </c>
      <c r="W31" s="9">
        <f t="shared" si="6"/>
        <v>17.5</v>
      </c>
      <c r="X31" s="11">
        <f t="shared" si="7"/>
        <v>118</v>
      </c>
      <c r="Y31" s="9">
        <f t="shared" si="8"/>
        <v>11.751591501249028</v>
      </c>
      <c r="Z31" s="9">
        <f t="shared" si="9"/>
        <v>88.90507462686567</v>
      </c>
      <c r="AA31" s="9">
        <f t="shared" si="10"/>
        <v>92.112989690721648</v>
      </c>
      <c r="AB31" s="12">
        <f t="shared" si="11"/>
        <v>0.82203389830508478</v>
      </c>
      <c r="AD31" s="9">
        <v>3.5</v>
      </c>
      <c r="AE31" s="9">
        <v>8</v>
      </c>
      <c r="AF31" s="9">
        <f t="shared" si="12"/>
        <v>11.5</v>
      </c>
      <c r="AG31" s="13">
        <f t="shared" si="13"/>
        <v>114.55076923076922</v>
      </c>
      <c r="AH31" s="12">
        <f t="shared" si="14"/>
        <v>0.66101694915254239</v>
      </c>
      <c r="AJ31" s="14">
        <f t="shared" si="15"/>
        <v>122.414</v>
      </c>
    </row>
    <row r="32" spans="1:36" x14ac:dyDescent="0.35">
      <c r="A32" s="33">
        <v>48</v>
      </c>
      <c r="B32" t="s">
        <v>44</v>
      </c>
      <c r="C32" t="s">
        <v>165</v>
      </c>
      <c r="F32" t="s">
        <v>207</v>
      </c>
      <c r="G32" t="s">
        <v>392</v>
      </c>
      <c r="H32" s="7">
        <v>0.73750000000000004</v>
      </c>
      <c r="I32" s="7">
        <v>0.78680555555555554</v>
      </c>
      <c r="J32" s="8">
        <f t="shared" si="0"/>
        <v>4.9305555555555491E-2</v>
      </c>
      <c r="K32" s="11">
        <f t="shared" si="1"/>
        <v>71</v>
      </c>
      <c r="L32">
        <v>71.650999999999996</v>
      </c>
      <c r="M32" s="9">
        <f t="shared" si="2"/>
        <v>60.550140845070416</v>
      </c>
      <c r="O32" s="8">
        <v>3.2291666666666663E-2</v>
      </c>
      <c r="P32" s="11">
        <f t="shared" si="3"/>
        <v>46</v>
      </c>
      <c r="Q32" s="10">
        <v>3.5</v>
      </c>
      <c r="R32" s="11">
        <f t="shared" si="4"/>
        <v>49.5</v>
      </c>
      <c r="S32" s="7">
        <v>5.5555555555555549E-3</v>
      </c>
      <c r="T32" s="11">
        <f t="shared" si="5"/>
        <v>8</v>
      </c>
      <c r="U32" s="9">
        <v>3.5</v>
      </c>
      <c r="V32" s="9">
        <v>9.5</v>
      </c>
      <c r="W32" s="9">
        <f t="shared" si="6"/>
        <v>13</v>
      </c>
      <c r="X32" s="11">
        <f t="shared" si="7"/>
        <v>70.5</v>
      </c>
      <c r="Y32" s="9">
        <f t="shared" si="8"/>
        <v>18.143501137457957</v>
      </c>
      <c r="Z32" s="9">
        <f t="shared" si="9"/>
        <v>74.766260869565215</v>
      </c>
      <c r="AA32" s="9">
        <f t="shared" si="10"/>
        <v>79.612222222222215</v>
      </c>
      <c r="AB32" s="12">
        <f t="shared" si="11"/>
        <v>0.76056338028169013</v>
      </c>
      <c r="AD32" s="9">
        <v>1.5</v>
      </c>
      <c r="AE32" s="9">
        <v>3</v>
      </c>
      <c r="AF32" s="9">
        <f t="shared" si="12"/>
        <v>4.5</v>
      </c>
      <c r="AG32" s="13">
        <f t="shared" si="13"/>
        <v>95.534666666666666</v>
      </c>
      <c r="AH32" s="12">
        <f t="shared" si="14"/>
        <v>0.63380281690140838</v>
      </c>
      <c r="AJ32" s="14">
        <f t="shared" si="15"/>
        <v>54.495126760563373</v>
      </c>
    </row>
    <row r="33" spans="1:36" x14ac:dyDescent="0.35">
      <c r="A33" s="33">
        <v>48</v>
      </c>
      <c r="B33" t="s">
        <v>44</v>
      </c>
      <c r="C33" t="s">
        <v>164</v>
      </c>
      <c r="F33" t="s">
        <v>208</v>
      </c>
      <c r="G33" t="s">
        <v>391</v>
      </c>
      <c r="H33" s="7">
        <v>0.71319444444444446</v>
      </c>
      <c r="I33" s="7">
        <v>0.76249999999999996</v>
      </c>
      <c r="J33" s="8">
        <f t="shared" si="0"/>
        <v>4.9305555555555491E-2</v>
      </c>
      <c r="K33" s="11">
        <f t="shared" si="1"/>
        <v>71</v>
      </c>
      <c r="L33">
        <v>71.650999999999996</v>
      </c>
      <c r="M33" s="9">
        <f t="shared" si="2"/>
        <v>60.550140845070416</v>
      </c>
      <c r="O33" s="8">
        <v>3.2986111111111112E-2</v>
      </c>
      <c r="P33" s="11">
        <f t="shared" si="3"/>
        <v>47</v>
      </c>
      <c r="Q33" s="10">
        <v>3</v>
      </c>
      <c r="R33" s="11">
        <f t="shared" si="4"/>
        <v>50</v>
      </c>
      <c r="S33" s="7">
        <v>5.5555555555555558E-3</v>
      </c>
      <c r="T33" s="11">
        <f t="shared" si="5"/>
        <v>8</v>
      </c>
      <c r="U33" s="9">
        <v>4</v>
      </c>
      <c r="V33" s="9">
        <v>8.5</v>
      </c>
      <c r="W33" s="9">
        <f t="shared" si="6"/>
        <v>12.5</v>
      </c>
      <c r="X33" s="11">
        <f t="shared" si="7"/>
        <v>70.5</v>
      </c>
      <c r="Y33" s="9">
        <f t="shared" si="8"/>
        <v>17.44567417063265</v>
      </c>
      <c r="Z33" s="9">
        <f t="shared" si="9"/>
        <v>74.121724137931025</v>
      </c>
      <c r="AA33" s="9">
        <f t="shared" si="10"/>
        <v>78.164727272727276</v>
      </c>
      <c r="AB33" s="12">
        <f t="shared" si="11"/>
        <v>0.77464788732394352</v>
      </c>
      <c r="AD33" s="9">
        <v>1.5</v>
      </c>
      <c r="AE33" s="9">
        <v>3</v>
      </c>
      <c r="AF33" s="9">
        <f t="shared" si="12"/>
        <v>4.5</v>
      </c>
      <c r="AG33" s="13">
        <f t="shared" si="13"/>
        <v>94.484835164835161</v>
      </c>
      <c r="AH33" s="12">
        <f t="shared" si="14"/>
        <v>0.64084507042253513</v>
      </c>
      <c r="AJ33" s="14">
        <f t="shared" si="15"/>
        <v>55.504295774647872</v>
      </c>
    </row>
    <row r="34" spans="1:36" x14ac:dyDescent="0.35">
      <c r="A34" s="33">
        <v>48</v>
      </c>
      <c r="B34" t="s">
        <v>44</v>
      </c>
      <c r="C34" t="s">
        <v>170</v>
      </c>
      <c r="F34" t="s">
        <v>209</v>
      </c>
      <c r="G34" t="s">
        <v>405</v>
      </c>
      <c r="H34" s="7">
        <v>0.51458333333333328</v>
      </c>
      <c r="I34" s="7">
        <v>0.54652777777777772</v>
      </c>
      <c r="J34" s="8">
        <f t="shared" si="0"/>
        <v>3.1944444444444442E-2</v>
      </c>
      <c r="K34" s="11">
        <f t="shared" si="1"/>
        <v>46</v>
      </c>
      <c r="L34">
        <v>22.414000000000001</v>
      </c>
      <c r="M34" s="9">
        <f t="shared" si="2"/>
        <v>29.235652173913042</v>
      </c>
      <c r="O34" s="8">
        <v>1.7013888888888887E-2</v>
      </c>
      <c r="P34" s="11">
        <f t="shared" si="3"/>
        <v>24</v>
      </c>
      <c r="Q34" s="10">
        <v>2.5</v>
      </c>
      <c r="R34" s="11">
        <f t="shared" si="4"/>
        <v>26.5</v>
      </c>
      <c r="S34" s="7">
        <v>7.6388888888888895E-3</v>
      </c>
      <c r="T34" s="11">
        <f t="shared" si="5"/>
        <v>11</v>
      </c>
      <c r="U34" s="9">
        <v>2</v>
      </c>
      <c r="V34" s="9">
        <v>6</v>
      </c>
      <c r="W34" s="9">
        <f t="shared" si="6"/>
        <v>8</v>
      </c>
      <c r="X34" s="11">
        <f t="shared" si="7"/>
        <v>45.5</v>
      </c>
      <c r="Y34" s="9">
        <f t="shared" si="8"/>
        <v>35.69197822789328</v>
      </c>
      <c r="Z34" s="9">
        <f t="shared" si="9"/>
        <v>35.862400000000001</v>
      </c>
      <c r="AA34" s="9">
        <f t="shared" si="10"/>
        <v>38.423999999999999</v>
      </c>
      <c r="AB34" s="12">
        <f t="shared" si="11"/>
        <v>0.76086956521739124</v>
      </c>
      <c r="AD34" s="9">
        <v>0.5</v>
      </c>
      <c r="AE34" s="9">
        <v>0.5</v>
      </c>
      <c r="AF34" s="9">
        <f t="shared" si="12"/>
        <v>1</v>
      </c>
      <c r="AG34" s="13">
        <f t="shared" si="13"/>
        <v>52.738823529411768</v>
      </c>
      <c r="AH34" s="12">
        <f t="shared" si="14"/>
        <v>0.55434782608695643</v>
      </c>
      <c r="AJ34" s="14">
        <f t="shared" si="15"/>
        <v>17.054130434782607</v>
      </c>
    </row>
    <row r="35" spans="1:36" x14ac:dyDescent="0.35">
      <c r="A35" s="33">
        <v>48</v>
      </c>
      <c r="B35" t="s">
        <v>44</v>
      </c>
      <c r="C35" t="s">
        <v>166</v>
      </c>
      <c r="F35" t="s">
        <v>210</v>
      </c>
      <c r="G35" t="s">
        <v>401</v>
      </c>
      <c r="H35" s="7">
        <v>0.64097222222222228</v>
      </c>
      <c r="I35" s="7">
        <v>0.68333333333333335</v>
      </c>
      <c r="J35" s="8">
        <f t="shared" si="0"/>
        <v>4.2361111111111072E-2</v>
      </c>
      <c r="K35" s="11">
        <f t="shared" si="1"/>
        <v>61</v>
      </c>
      <c r="L35">
        <v>37.640999999999998</v>
      </c>
      <c r="M35" s="9">
        <f t="shared" si="2"/>
        <v>37.023934426229509</v>
      </c>
      <c r="O35" s="8">
        <v>2.3958333333333331E-2</v>
      </c>
      <c r="P35" s="11">
        <f t="shared" si="3"/>
        <v>34</v>
      </c>
      <c r="Q35" s="10">
        <v>4.5</v>
      </c>
      <c r="R35" s="11">
        <f t="shared" si="4"/>
        <v>38.5</v>
      </c>
      <c r="S35" s="7">
        <v>8.6805555555555559E-3</v>
      </c>
      <c r="T35" s="11">
        <f t="shared" si="5"/>
        <v>12</v>
      </c>
      <c r="U35" s="9">
        <v>3.5</v>
      </c>
      <c r="V35" s="9">
        <v>6</v>
      </c>
      <c r="W35" s="9">
        <f t="shared" si="6"/>
        <v>9.5</v>
      </c>
      <c r="X35" s="11">
        <f t="shared" si="7"/>
        <v>60</v>
      </c>
      <c r="Y35" s="9">
        <f t="shared" si="8"/>
        <v>25.238436810924259</v>
      </c>
      <c r="Z35" s="9">
        <f t="shared" si="9"/>
        <v>44.7219801980198</v>
      </c>
      <c r="AA35" s="9">
        <f t="shared" si="10"/>
        <v>49.096956521739124</v>
      </c>
      <c r="AB35" s="12">
        <f t="shared" si="11"/>
        <v>0.75409836065573788</v>
      </c>
      <c r="AD35" s="9">
        <v>1</v>
      </c>
      <c r="AE35" s="9">
        <v>1.5</v>
      </c>
      <c r="AF35" s="9">
        <f t="shared" si="12"/>
        <v>2.5</v>
      </c>
      <c r="AG35" s="13">
        <f t="shared" si="13"/>
        <v>62.734999999999999</v>
      </c>
      <c r="AH35" s="12">
        <f t="shared" si="14"/>
        <v>0.5901639344262295</v>
      </c>
      <c r="AJ35" s="14">
        <f t="shared" si="15"/>
        <v>28.38501639344263</v>
      </c>
    </row>
    <row r="36" spans="1:36" x14ac:dyDescent="0.35">
      <c r="A36" s="33">
        <v>48</v>
      </c>
      <c r="B36" t="s">
        <v>44</v>
      </c>
      <c r="C36" t="s">
        <v>172</v>
      </c>
      <c r="F36" t="s">
        <v>211</v>
      </c>
      <c r="G36" t="s">
        <v>405</v>
      </c>
      <c r="H36" s="7">
        <v>0.55763888888888891</v>
      </c>
      <c r="I36" s="7">
        <v>0.58958333333333335</v>
      </c>
      <c r="J36" s="8">
        <f t="shared" si="0"/>
        <v>3.1944444444444442E-2</v>
      </c>
      <c r="K36" s="11">
        <f t="shared" si="1"/>
        <v>46</v>
      </c>
      <c r="L36">
        <v>22.414000000000001</v>
      </c>
      <c r="M36" s="9">
        <f t="shared" si="2"/>
        <v>29.235652173913042</v>
      </c>
      <c r="O36" s="8">
        <v>1.7013888888888887E-2</v>
      </c>
      <c r="P36" s="11">
        <f t="shared" si="3"/>
        <v>24</v>
      </c>
      <c r="Q36" s="10">
        <v>2</v>
      </c>
      <c r="R36" s="11">
        <f t="shared" si="4"/>
        <v>26</v>
      </c>
      <c r="S36" s="7">
        <v>7.6388888888888886E-3</v>
      </c>
      <c r="T36" s="11">
        <f t="shared" si="5"/>
        <v>11</v>
      </c>
      <c r="U36" s="9">
        <v>3.5</v>
      </c>
      <c r="V36" s="9">
        <v>5</v>
      </c>
      <c r="W36" s="9">
        <f t="shared" si="6"/>
        <v>8.5</v>
      </c>
      <c r="X36" s="11">
        <f t="shared" si="7"/>
        <v>45.5</v>
      </c>
      <c r="Y36" s="9">
        <f t="shared" si="8"/>
        <v>37.92272686713661</v>
      </c>
      <c r="Z36" s="9">
        <f t="shared" si="9"/>
        <v>36.347027027027025</v>
      </c>
      <c r="AA36" s="9">
        <f t="shared" si="10"/>
        <v>38.423999999999999</v>
      </c>
      <c r="AB36" s="12">
        <f t="shared" si="11"/>
        <v>0.76086956521739124</v>
      </c>
      <c r="AD36" s="9">
        <v>0.5</v>
      </c>
      <c r="AE36" s="9">
        <v>0.5</v>
      </c>
      <c r="AF36" s="9">
        <f t="shared" si="12"/>
        <v>1</v>
      </c>
      <c r="AG36" s="13">
        <f t="shared" si="13"/>
        <v>53.793599999999998</v>
      </c>
      <c r="AH36" s="12">
        <f t="shared" si="14"/>
        <v>0.54347826086956519</v>
      </c>
      <c r="AJ36" s="14">
        <f t="shared" si="15"/>
        <v>17.054130434782607</v>
      </c>
    </row>
    <row r="37" spans="1:36" x14ac:dyDescent="0.35">
      <c r="A37" s="33">
        <v>48</v>
      </c>
      <c r="B37" t="s">
        <v>44</v>
      </c>
      <c r="C37" t="s">
        <v>168</v>
      </c>
      <c r="F37" t="s">
        <v>212</v>
      </c>
      <c r="G37" t="s">
        <v>401</v>
      </c>
      <c r="H37" s="7">
        <v>0.67083333333333328</v>
      </c>
      <c r="I37" s="7">
        <v>0.71319444444444446</v>
      </c>
      <c r="J37" s="8">
        <f t="shared" si="0"/>
        <v>4.2361111111111183E-2</v>
      </c>
      <c r="K37" s="11">
        <f t="shared" si="1"/>
        <v>61</v>
      </c>
      <c r="L37">
        <v>37.640999999999998</v>
      </c>
      <c r="M37" s="9">
        <f t="shared" si="2"/>
        <v>37.023934426229509</v>
      </c>
      <c r="O37" s="8">
        <v>2.361111111111111E-2</v>
      </c>
      <c r="P37" s="11">
        <f t="shared" si="3"/>
        <v>34</v>
      </c>
      <c r="Q37" s="10">
        <v>4.5</v>
      </c>
      <c r="R37" s="11">
        <f t="shared" si="4"/>
        <v>38.5</v>
      </c>
      <c r="S37" s="7">
        <v>8.6805555555555559E-3</v>
      </c>
      <c r="T37" s="11">
        <f t="shared" si="5"/>
        <v>12</v>
      </c>
      <c r="U37" s="9">
        <v>2.5</v>
      </c>
      <c r="V37" s="9">
        <v>7.5</v>
      </c>
      <c r="W37" s="9">
        <f t="shared" si="6"/>
        <v>10</v>
      </c>
      <c r="X37" s="11">
        <f t="shared" si="7"/>
        <v>60.5</v>
      </c>
      <c r="Y37" s="9">
        <f t="shared" si="8"/>
        <v>26.566775590446589</v>
      </c>
      <c r="Z37" s="9">
        <f t="shared" si="9"/>
        <v>44.7219801980198</v>
      </c>
      <c r="AA37" s="9">
        <f t="shared" si="10"/>
        <v>49.096956521739124</v>
      </c>
      <c r="AB37" s="12">
        <f t="shared" si="11"/>
        <v>0.75409836065573788</v>
      </c>
      <c r="AD37" s="9">
        <v>1</v>
      </c>
      <c r="AE37" s="9">
        <v>1.5</v>
      </c>
      <c r="AF37" s="9">
        <f t="shared" si="12"/>
        <v>2.5</v>
      </c>
      <c r="AG37" s="13">
        <f t="shared" si="13"/>
        <v>62.734999999999999</v>
      </c>
      <c r="AH37" s="12">
        <f t="shared" si="14"/>
        <v>0.5901639344262295</v>
      </c>
      <c r="AJ37" s="14">
        <f t="shared" si="15"/>
        <v>28.38501639344263</v>
      </c>
    </row>
    <row r="38" spans="1:36" x14ac:dyDescent="0.35">
      <c r="A38" s="33">
        <v>48</v>
      </c>
      <c r="B38" t="s">
        <v>44</v>
      </c>
      <c r="C38" t="s">
        <v>171</v>
      </c>
      <c r="F38" t="s">
        <v>209</v>
      </c>
      <c r="G38" t="s">
        <v>405</v>
      </c>
      <c r="H38" s="7">
        <v>0.53541666666666665</v>
      </c>
      <c r="I38" s="7">
        <v>0.56736111111111109</v>
      </c>
      <c r="J38" s="8">
        <f t="shared" si="0"/>
        <v>3.1944444444444442E-2</v>
      </c>
      <c r="K38" s="11">
        <f t="shared" si="1"/>
        <v>46</v>
      </c>
      <c r="L38">
        <v>22.414000000000001</v>
      </c>
      <c r="M38" s="9">
        <f t="shared" si="2"/>
        <v>29.235652173913042</v>
      </c>
      <c r="O38" s="8">
        <v>1.7013888888888887E-2</v>
      </c>
      <c r="P38" s="11">
        <f t="shared" si="3"/>
        <v>24</v>
      </c>
      <c r="Q38" s="10">
        <v>2.5</v>
      </c>
      <c r="R38" s="11">
        <f t="shared" si="4"/>
        <v>26.5</v>
      </c>
      <c r="S38" s="7">
        <v>7.6388888888888895E-3</v>
      </c>
      <c r="T38" s="11">
        <f t="shared" si="5"/>
        <v>11</v>
      </c>
      <c r="U38" s="9">
        <v>2</v>
      </c>
      <c r="V38" s="9">
        <v>6</v>
      </c>
      <c r="W38" s="9">
        <f t="shared" si="6"/>
        <v>8</v>
      </c>
      <c r="X38" s="11">
        <f t="shared" si="7"/>
        <v>45.5</v>
      </c>
      <c r="Y38" s="9">
        <f t="shared" si="8"/>
        <v>35.69197822789328</v>
      </c>
      <c r="Z38" s="9">
        <f t="shared" si="9"/>
        <v>35.862400000000001</v>
      </c>
      <c r="AA38" s="9">
        <f t="shared" si="10"/>
        <v>38.423999999999999</v>
      </c>
      <c r="AB38" s="12">
        <f t="shared" si="11"/>
        <v>0.76086956521739124</v>
      </c>
      <c r="AD38" s="9">
        <v>0.5</v>
      </c>
      <c r="AE38" s="9">
        <v>0.5</v>
      </c>
      <c r="AF38" s="9">
        <f t="shared" si="12"/>
        <v>1</v>
      </c>
      <c r="AG38" s="13">
        <f t="shared" si="13"/>
        <v>52.738823529411768</v>
      </c>
      <c r="AH38" s="12">
        <f t="shared" si="14"/>
        <v>0.55434782608695643</v>
      </c>
      <c r="AJ38" s="14">
        <f t="shared" si="15"/>
        <v>17.054130434782607</v>
      </c>
    </row>
    <row r="39" spans="1:36" x14ac:dyDescent="0.35">
      <c r="A39" s="33">
        <v>48</v>
      </c>
      <c r="B39" t="s">
        <v>44</v>
      </c>
      <c r="C39" t="s">
        <v>167</v>
      </c>
      <c r="F39" t="s">
        <v>210</v>
      </c>
      <c r="G39" t="s">
        <v>401</v>
      </c>
      <c r="H39" s="7">
        <v>0.66180555555555554</v>
      </c>
      <c r="I39" s="7">
        <v>0.70416666666666672</v>
      </c>
      <c r="J39" s="8">
        <f t="shared" si="0"/>
        <v>4.2361111111111183E-2</v>
      </c>
      <c r="K39" s="11">
        <f t="shared" si="1"/>
        <v>61</v>
      </c>
      <c r="L39">
        <v>37.640999999999998</v>
      </c>
      <c r="M39" s="9">
        <f t="shared" si="2"/>
        <v>37.023934426229509</v>
      </c>
      <c r="O39" s="8">
        <v>2.3958333333333331E-2</v>
      </c>
      <c r="P39" s="11">
        <f t="shared" si="3"/>
        <v>34</v>
      </c>
      <c r="Q39" s="10">
        <v>4.5</v>
      </c>
      <c r="R39" s="11">
        <f t="shared" si="4"/>
        <v>38.5</v>
      </c>
      <c r="S39" s="7">
        <v>8.6805555555555559E-3</v>
      </c>
      <c r="T39" s="11">
        <f t="shared" si="5"/>
        <v>12</v>
      </c>
      <c r="U39" s="9">
        <v>3.5</v>
      </c>
      <c r="V39" s="9">
        <v>6</v>
      </c>
      <c r="W39" s="9">
        <f t="shared" si="6"/>
        <v>9.5</v>
      </c>
      <c r="X39" s="11">
        <f t="shared" si="7"/>
        <v>60</v>
      </c>
      <c r="Y39" s="9">
        <f t="shared" si="8"/>
        <v>25.238436810924259</v>
      </c>
      <c r="Z39" s="9">
        <f t="shared" si="9"/>
        <v>44.7219801980198</v>
      </c>
      <c r="AA39" s="9">
        <f t="shared" si="10"/>
        <v>49.096956521739124</v>
      </c>
      <c r="AB39" s="12">
        <f t="shared" si="11"/>
        <v>0.75409836065573788</v>
      </c>
      <c r="AD39" s="9">
        <v>1</v>
      </c>
      <c r="AE39" s="9">
        <v>1.5</v>
      </c>
      <c r="AF39" s="9">
        <f t="shared" si="12"/>
        <v>2.5</v>
      </c>
      <c r="AG39" s="13">
        <f t="shared" si="13"/>
        <v>62.734999999999999</v>
      </c>
      <c r="AH39" s="12">
        <f t="shared" si="14"/>
        <v>0.5901639344262295</v>
      </c>
      <c r="AJ39" s="14">
        <f t="shared" si="15"/>
        <v>28.38501639344263</v>
      </c>
    </row>
    <row r="40" spans="1:36" x14ac:dyDescent="0.35">
      <c r="A40" s="33">
        <v>48</v>
      </c>
      <c r="B40" t="s">
        <v>44</v>
      </c>
      <c r="C40" t="s">
        <v>173</v>
      </c>
      <c r="F40" t="s">
        <v>211</v>
      </c>
      <c r="G40" t="s">
        <v>405</v>
      </c>
      <c r="H40" s="7">
        <v>0.57847222222222228</v>
      </c>
      <c r="I40" s="7">
        <v>0.61041666666666672</v>
      </c>
      <c r="J40" s="8">
        <f t="shared" si="0"/>
        <v>3.1944444444444442E-2</v>
      </c>
      <c r="K40" s="11">
        <f t="shared" si="1"/>
        <v>46</v>
      </c>
      <c r="L40">
        <v>22.414000000000001</v>
      </c>
      <c r="M40" s="9">
        <f t="shared" si="2"/>
        <v>29.235652173913042</v>
      </c>
      <c r="O40" s="8">
        <v>1.7013888888888887E-2</v>
      </c>
      <c r="P40" s="11">
        <f t="shared" si="3"/>
        <v>24</v>
      </c>
      <c r="Q40" s="10">
        <v>2</v>
      </c>
      <c r="R40" s="11">
        <f t="shared" si="4"/>
        <v>26</v>
      </c>
      <c r="S40" s="7">
        <v>7.6388888888888886E-3</v>
      </c>
      <c r="T40" s="11">
        <f t="shared" si="5"/>
        <v>11</v>
      </c>
      <c r="U40" s="9">
        <v>3.5</v>
      </c>
      <c r="V40" s="9">
        <v>5</v>
      </c>
      <c r="W40" s="9">
        <f t="shared" si="6"/>
        <v>8.5</v>
      </c>
      <c r="X40" s="11">
        <f t="shared" si="7"/>
        <v>45.5</v>
      </c>
      <c r="Y40" s="9">
        <f t="shared" si="8"/>
        <v>37.92272686713661</v>
      </c>
      <c r="Z40" s="9">
        <f t="shared" si="9"/>
        <v>36.347027027027025</v>
      </c>
      <c r="AA40" s="9">
        <f t="shared" si="10"/>
        <v>38.423999999999999</v>
      </c>
      <c r="AB40" s="12">
        <f t="shared" si="11"/>
        <v>0.76086956521739124</v>
      </c>
      <c r="AD40" s="9">
        <v>0.5</v>
      </c>
      <c r="AE40" s="9">
        <v>0.5</v>
      </c>
      <c r="AF40" s="9">
        <f t="shared" si="12"/>
        <v>1</v>
      </c>
      <c r="AG40" s="13">
        <f t="shared" si="13"/>
        <v>53.793599999999998</v>
      </c>
      <c r="AH40" s="12">
        <f t="shared" si="14"/>
        <v>0.54347826086956519</v>
      </c>
      <c r="AJ40" s="14">
        <f t="shared" si="15"/>
        <v>17.054130434782607</v>
      </c>
    </row>
    <row r="41" spans="1:36" x14ac:dyDescent="0.35">
      <c r="A41" s="34">
        <v>48</v>
      </c>
      <c r="B41" s="15" t="s">
        <v>44</v>
      </c>
      <c r="C41" s="15" t="s">
        <v>169</v>
      </c>
      <c r="D41" s="15"/>
      <c r="E41" s="15"/>
      <c r="F41" s="15" t="s">
        <v>212</v>
      </c>
      <c r="G41" s="15" t="s">
        <v>401</v>
      </c>
      <c r="H41" s="16">
        <v>0.69166666666666665</v>
      </c>
      <c r="I41" s="16">
        <v>0.73402777777777772</v>
      </c>
      <c r="J41" s="17">
        <f t="shared" si="0"/>
        <v>4.2361111111111072E-2</v>
      </c>
      <c r="K41" s="18">
        <f t="shared" si="1"/>
        <v>61</v>
      </c>
      <c r="L41" s="15">
        <v>37.640999999999998</v>
      </c>
      <c r="M41" s="19">
        <f t="shared" si="2"/>
        <v>37.023934426229509</v>
      </c>
      <c r="N41" s="15"/>
      <c r="O41" s="17">
        <v>2.361111111111111E-2</v>
      </c>
      <c r="P41" s="18">
        <f t="shared" si="3"/>
        <v>34</v>
      </c>
      <c r="Q41" s="20">
        <v>4.5</v>
      </c>
      <c r="R41" s="18">
        <f t="shared" si="4"/>
        <v>38.5</v>
      </c>
      <c r="S41" s="16">
        <v>8.6805555555555559E-3</v>
      </c>
      <c r="T41" s="18">
        <f t="shared" si="5"/>
        <v>12</v>
      </c>
      <c r="U41" s="19">
        <v>2.5</v>
      </c>
      <c r="V41" s="19">
        <v>7.5</v>
      </c>
      <c r="W41" s="19">
        <f t="shared" si="6"/>
        <v>10</v>
      </c>
      <c r="X41" s="18">
        <f t="shared" si="7"/>
        <v>60.5</v>
      </c>
      <c r="Y41" s="19">
        <f t="shared" si="8"/>
        <v>26.566775590446589</v>
      </c>
      <c r="Z41" s="19">
        <f t="shared" si="9"/>
        <v>44.7219801980198</v>
      </c>
      <c r="AA41" s="19">
        <f t="shared" si="10"/>
        <v>49.096956521739124</v>
      </c>
      <c r="AB41" s="21">
        <f t="shared" si="11"/>
        <v>0.75409836065573788</v>
      </c>
      <c r="AC41" s="15"/>
      <c r="AD41" s="19">
        <v>1</v>
      </c>
      <c r="AE41" s="19">
        <v>1.5</v>
      </c>
      <c r="AF41" s="19">
        <f t="shared" si="12"/>
        <v>2.5</v>
      </c>
      <c r="AG41" s="22">
        <f t="shared" si="13"/>
        <v>62.734999999999999</v>
      </c>
      <c r="AH41" s="21">
        <f t="shared" si="14"/>
        <v>0.5901639344262295</v>
      </c>
      <c r="AI41" s="15"/>
      <c r="AJ41" s="23">
        <f t="shared" si="15"/>
        <v>28.38501639344263</v>
      </c>
    </row>
    <row r="42" spans="1:36" x14ac:dyDescent="0.35">
      <c r="A42" s="33" t="s">
        <v>32</v>
      </c>
      <c r="B42" t="s">
        <v>38</v>
      </c>
      <c r="C42" t="s">
        <v>99</v>
      </c>
      <c r="F42" t="s">
        <v>213</v>
      </c>
      <c r="G42" t="s">
        <v>389</v>
      </c>
      <c r="H42" s="7">
        <v>0.29444444444444445</v>
      </c>
      <c r="I42" s="7">
        <v>0.39305555555555555</v>
      </c>
      <c r="J42" s="8">
        <f t="shared" si="0"/>
        <v>9.8611111111111094E-2</v>
      </c>
      <c r="K42" s="11">
        <f t="shared" si="1"/>
        <v>142</v>
      </c>
      <c r="L42">
        <v>118.803</v>
      </c>
      <c r="M42" s="9">
        <f t="shared" si="2"/>
        <v>50.198450704225351</v>
      </c>
      <c r="O42" s="8">
        <v>5.2083333333333329E-2</v>
      </c>
      <c r="P42" s="11">
        <f t="shared" si="3"/>
        <v>75</v>
      </c>
      <c r="Q42" s="10">
        <v>9.5</v>
      </c>
      <c r="R42" s="11">
        <f t="shared" si="4"/>
        <v>84.5</v>
      </c>
      <c r="S42" s="7">
        <v>2.9166666666666667E-2</v>
      </c>
      <c r="T42" s="11">
        <f t="shared" si="5"/>
        <v>42</v>
      </c>
      <c r="U42" s="9">
        <v>4</v>
      </c>
      <c r="V42" s="9">
        <v>11.5</v>
      </c>
      <c r="W42" s="9">
        <f t="shared" si="6"/>
        <v>15.5</v>
      </c>
      <c r="X42" s="11">
        <f t="shared" si="7"/>
        <v>142</v>
      </c>
      <c r="Y42" s="9">
        <f t="shared" si="8"/>
        <v>13.046808582274858</v>
      </c>
      <c r="Z42" s="9">
        <f t="shared" si="9"/>
        <v>56.349249011857708</v>
      </c>
      <c r="AA42" s="9">
        <f t="shared" si="10"/>
        <v>60.924615384615386</v>
      </c>
      <c r="AB42" s="12">
        <f t="shared" si="11"/>
        <v>0.823943661971831</v>
      </c>
      <c r="AD42" s="9">
        <v>2.5</v>
      </c>
      <c r="AE42" s="9">
        <v>7</v>
      </c>
      <c r="AF42" s="9">
        <f t="shared" si="12"/>
        <v>9.5</v>
      </c>
      <c r="AG42" s="13">
        <f t="shared" si="13"/>
        <v>95.042400000000001</v>
      </c>
      <c r="AH42" s="12">
        <f t="shared" si="14"/>
        <v>0.528169014084507</v>
      </c>
      <c r="AJ42" s="14">
        <f t="shared" si="15"/>
        <v>97.886978873239443</v>
      </c>
    </row>
    <row r="43" spans="1:36" x14ac:dyDescent="0.35">
      <c r="A43" s="33" t="s">
        <v>32</v>
      </c>
      <c r="B43" t="s">
        <v>38</v>
      </c>
      <c r="C43" t="s">
        <v>100</v>
      </c>
      <c r="F43" t="s">
        <v>214</v>
      </c>
      <c r="G43" t="s">
        <v>397</v>
      </c>
      <c r="H43" s="7">
        <v>0.31527777777777777</v>
      </c>
      <c r="I43" s="7">
        <v>0.36944444444444446</v>
      </c>
      <c r="J43" s="8">
        <f t="shared" si="0"/>
        <v>5.4166666666666696E-2</v>
      </c>
      <c r="K43" s="11">
        <f t="shared" si="1"/>
        <v>78</v>
      </c>
      <c r="L43">
        <v>67.203000000000003</v>
      </c>
      <c r="M43" s="9">
        <f t="shared" si="2"/>
        <v>51.694615384615382</v>
      </c>
      <c r="O43" s="8">
        <v>3.1597222222222221E-2</v>
      </c>
      <c r="P43" s="11">
        <f t="shared" si="3"/>
        <v>45</v>
      </c>
      <c r="Q43" s="10">
        <v>10</v>
      </c>
      <c r="R43" s="11">
        <f t="shared" si="4"/>
        <v>55</v>
      </c>
      <c r="S43" s="7">
        <v>8.3333333333333332E-3</v>
      </c>
      <c r="T43" s="11">
        <f t="shared" si="5"/>
        <v>12</v>
      </c>
      <c r="U43" s="9">
        <v>2.5</v>
      </c>
      <c r="V43" s="9">
        <v>8</v>
      </c>
      <c r="W43" s="9">
        <f t="shared" si="6"/>
        <v>10.5</v>
      </c>
      <c r="X43" s="11">
        <f t="shared" si="7"/>
        <v>77.5</v>
      </c>
      <c r="Y43" s="9">
        <f t="shared" si="8"/>
        <v>15.62430248649614</v>
      </c>
      <c r="Z43" s="9">
        <f t="shared" si="9"/>
        <v>60.181791044776119</v>
      </c>
      <c r="AA43" s="9">
        <f t="shared" si="10"/>
        <v>70.740000000000009</v>
      </c>
      <c r="AB43" s="12">
        <f t="shared" si="11"/>
        <v>0.73076923076923062</v>
      </c>
      <c r="AD43" s="9">
        <v>1.5</v>
      </c>
      <c r="AE43" s="9">
        <v>5</v>
      </c>
      <c r="AF43" s="9">
        <f t="shared" si="12"/>
        <v>6.5</v>
      </c>
      <c r="AG43" s="13">
        <f t="shared" si="13"/>
        <v>83.137731958762885</v>
      </c>
      <c r="AH43" s="12">
        <f t="shared" si="14"/>
        <v>0.62179487179487181</v>
      </c>
      <c r="AJ43" s="14">
        <f t="shared" si="15"/>
        <v>49.109884615384608</v>
      </c>
    </row>
    <row r="44" spans="1:36" x14ac:dyDescent="0.35">
      <c r="A44" s="33" t="s">
        <v>32</v>
      </c>
      <c r="B44" t="s">
        <v>38</v>
      </c>
      <c r="C44" t="s">
        <v>101</v>
      </c>
      <c r="F44" t="s">
        <v>215</v>
      </c>
      <c r="G44" t="s">
        <v>389</v>
      </c>
      <c r="H44" s="7">
        <v>0.7368055555555556</v>
      </c>
      <c r="I44" s="7">
        <v>0.8305555555555556</v>
      </c>
      <c r="J44" s="8">
        <f t="shared" si="0"/>
        <v>9.375E-2</v>
      </c>
      <c r="K44" s="11">
        <f t="shared" si="1"/>
        <v>135</v>
      </c>
      <c r="L44">
        <v>118.803</v>
      </c>
      <c r="M44" s="9">
        <f t="shared" si="2"/>
        <v>52.801333333333332</v>
      </c>
      <c r="O44" s="8">
        <v>5.451388888888889E-2</v>
      </c>
      <c r="P44" s="11">
        <f t="shared" si="3"/>
        <v>78</v>
      </c>
      <c r="Q44" s="10">
        <v>19.5</v>
      </c>
      <c r="R44" s="11">
        <f t="shared" si="4"/>
        <v>97.5</v>
      </c>
      <c r="S44" s="7">
        <v>1.4583333333333334E-2</v>
      </c>
      <c r="T44" s="11">
        <f t="shared" si="5"/>
        <v>21</v>
      </c>
      <c r="U44" s="9">
        <v>5</v>
      </c>
      <c r="V44" s="9">
        <v>11</v>
      </c>
      <c r="W44" s="9">
        <f t="shared" si="6"/>
        <v>16</v>
      </c>
      <c r="X44" s="11">
        <f t="shared" si="7"/>
        <v>134.5</v>
      </c>
      <c r="Y44" s="9">
        <f t="shared" si="8"/>
        <v>13.467673375251469</v>
      </c>
      <c r="Z44" s="9">
        <f t="shared" si="9"/>
        <v>60.153417721518984</v>
      </c>
      <c r="AA44" s="9">
        <f t="shared" si="10"/>
        <v>72.00181818181818</v>
      </c>
      <c r="AB44" s="12">
        <f t="shared" si="11"/>
        <v>0.73333333333333328</v>
      </c>
      <c r="AD44" s="9">
        <v>2.5</v>
      </c>
      <c r="AE44" s="9">
        <v>7</v>
      </c>
      <c r="AF44" s="9">
        <f t="shared" si="12"/>
        <v>9.5</v>
      </c>
      <c r="AG44" s="13">
        <f t="shared" si="13"/>
        <v>81.002045454545453</v>
      </c>
      <c r="AH44" s="12">
        <f t="shared" si="14"/>
        <v>0.6518518518518519</v>
      </c>
      <c r="AJ44" s="14">
        <f t="shared" si="15"/>
        <v>87.122199999999992</v>
      </c>
    </row>
    <row r="45" spans="1:36" x14ac:dyDescent="0.35">
      <c r="A45" s="33" t="s">
        <v>32</v>
      </c>
      <c r="B45" t="s">
        <v>38</v>
      </c>
      <c r="C45" t="s">
        <v>179</v>
      </c>
      <c r="F45" t="s">
        <v>216</v>
      </c>
      <c r="G45" t="s">
        <v>398</v>
      </c>
      <c r="H45" s="7">
        <v>0.75555555555555554</v>
      </c>
      <c r="I45" s="7">
        <v>0.80972222222222223</v>
      </c>
      <c r="J45" s="8">
        <f t="shared" si="0"/>
        <v>5.4166666666666696E-2</v>
      </c>
      <c r="K45" s="11">
        <f t="shared" si="1"/>
        <v>78</v>
      </c>
      <c r="L45">
        <v>67.203000000000003</v>
      </c>
      <c r="M45" s="9">
        <f t="shared" si="2"/>
        <v>51.694615384615382</v>
      </c>
      <c r="O45" s="8">
        <v>3.4027777777777775E-2</v>
      </c>
      <c r="P45" s="11">
        <f t="shared" si="3"/>
        <v>49</v>
      </c>
      <c r="Q45" s="10">
        <v>10</v>
      </c>
      <c r="R45" s="11">
        <f t="shared" si="4"/>
        <v>59</v>
      </c>
      <c r="S45" s="7">
        <v>8.3333333333333332E-3</v>
      </c>
      <c r="T45" s="11">
        <f t="shared" si="5"/>
        <v>12</v>
      </c>
      <c r="U45" s="9">
        <v>2</v>
      </c>
      <c r="V45" s="9">
        <v>5</v>
      </c>
      <c r="W45" s="9">
        <f t="shared" si="6"/>
        <v>7</v>
      </c>
      <c r="X45" s="11">
        <f t="shared" si="7"/>
        <v>78</v>
      </c>
      <c r="Y45" s="9">
        <f t="shared" si="8"/>
        <v>10.416201657664093</v>
      </c>
      <c r="Z45" s="9">
        <f t="shared" si="9"/>
        <v>56.791267605633806</v>
      </c>
      <c r="AA45" s="9">
        <f t="shared" si="10"/>
        <v>66.101311475409844</v>
      </c>
      <c r="AB45" s="12">
        <f t="shared" si="11"/>
        <v>0.78205128205128194</v>
      </c>
      <c r="AD45" s="9">
        <v>1.5</v>
      </c>
      <c r="AE45" s="9">
        <v>5</v>
      </c>
      <c r="AF45" s="9">
        <f t="shared" si="12"/>
        <v>6.5</v>
      </c>
      <c r="AG45" s="13">
        <f t="shared" si="13"/>
        <v>76.803428571428569</v>
      </c>
      <c r="AH45" s="12">
        <f t="shared" si="14"/>
        <v>0.67307692307692302</v>
      </c>
      <c r="AJ45" s="14">
        <f t="shared" si="15"/>
        <v>52.556192307692299</v>
      </c>
    </row>
    <row r="46" spans="1:36" x14ac:dyDescent="0.35">
      <c r="A46" s="33" t="s">
        <v>32</v>
      </c>
      <c r="B46" t="s">
        <v>38</v>
      </c>
      <c r="C46" t="s">
        <v>90</v>
      </c>
      <c r="F46" t="s">
        <v>217</v>
      </c>
      <c r="G46" t="s">
        <v>382</v>
      </c>
      <c r="H46" s="7">
        <v>0.29305555555555557</v>
      </c>
      <c r="I46" s="7">
        <v>0.3263888888888889</v>
      </c>
      <c r="J46" s="8">
        <f t="shared" si="0"/>
        <v>3.3333333333333326E-2</v>
      </c>
      <c r="K46" s="11">
        <f t="shared" si="1"/>
        <v>48</v>
      </c>
      <c r="L46">
        <v>53.664999999999999</v>
      </c>
      <c r="M46" s="9">
        <f t="shared" si="2"/>
        <v>67.081249999999997</v>
      </c>
      <c r="O46" s="8">
        <v>2.2569444444444441E-2</v>
      </c>
      <c r="P46" s="11">
        <f t="shared" si="3"/>
        <v>32</v>
      </c>
      <c r="Q46" s="10">
        <v>2.5</v>
      </c>
      <c r="R46" s="11">
        <f t="shared" si="4"/>
        <v>34.5</v>
      </c>
      <c r="S46" s="7">
        <v>2.7777777777777779E-3</v>
      </c>
      <c r="T46" s="11">
        <f t="shared" si="5"/>
        <v>4</v>
      </c>
      <c r="U46" s="9">
        <v>3</v>
      </c>
      <c r="V46" s="9">
        <v>6</v>
      </c>
      <c r="W46" s="9">
        <f t="shared" si="6"/>
        <v>9</v>
      </c>
      <c r="X46" s="11">
        <f t="shared" si="7"/>
        <v>47.5</v>
      </c>
      <c r="Y46" s="9">
        <f t="shared" si="8"/>
        <v>16.770707164818781</v>
      </c>
      <c r="Z46" s="9">
        <f t="shared" si="9"/>
        <v>83.633766233766224</v>
      </c>
      <c r="AA46" s="9">
        <f t="shared" si="10"/>
        <v>89.441666666666663</v>
      </c>
      <c r="AB46" s="12">
        <f t="shared" si="11"/>
        <v>0.75</v>
      </c>
      <c r="AD46" s="9">
        <v>1.5</v>
      </c>
      <c r="AE46" s="9">
        <v>5</v>
      </c>
      <c r="AF46" s="9">
        <f t="shared" si="12"/>
        <v>6.5</v>
      </c>
      <c r="AG46" s="13">
        <f t="shared" si="13"/>
        <v>114.99642857142857</v>
      </c>
      <c r="AH46" s="12">
        <f t="shared" si="14"/>
        <v>0.58333333333333337</v>
      </c>
      <c r="AJ46" s="14">
        <f t="shared" si="15"/>
        <v>40.248750000000001</v>
      </c>
    </row>
    <row r="47" spans="1:36" x14ac:dyDescent="0.35">
      <c r="A47" s="33" t="s">
        <v>32</v>
      </c>
      <c r="B47" t="s">
        <v>38</v>
      </c>
      <c r="C47" t="s">
        <v>92</v>
      </c>
      <c r="F47" t="s">
        <v>218</v>
      </c>
      <c r="G47" t="s">
        <v>382</v>
      </c>
      <c r="H47" s="7">
        <v>0.30277777777777776</v>
      </c>
      <c r="I47" s="7">
        <v>0.34583333333333333</v>
      </c>
      <c r="J47" s="8">
        <f t="shared" si="0"/>
        <v>4.3055555555555569E-2</v>
      </c>
      <c r="K47" s="11">
        <f t="shared" si="1"/>
        <v>62</v>
      </c>
      <c r="L47">
        <v>61.716999999999999</v>
      </c>
      <c r="M47" s="9">
        <f t="shared" si="2"/>
        <v>59.726129032258058</v>
      </c>
      <c r="O47" s="8">
        <v>2.5347222222222222E-2</v>
      </c>
      <c r="P47" s="11">
        <f t="shared" si="3"/>
        <v>36</v>
      </c>
      <c r="Q47" s="10">
        <v>7</v>
      </c>
      <c r="R47" s="11">
        <f t="shared" si="4"/>
        <v>43</v>
      </c>
      <c r="S47" s="7">
        <v>2.7777777777777779E-3</v>
      </c>
      <c r="T47" s="11">
        <f t="shared" si="5"/>
        <v>4</v>
      </c>
      <c r="U47" s="9">
        <v>2</v>
      </c>
      <c r="V47" s="9">
        <v>12.5</v>
      </c>
      <c r="W47" s="9">
        <f t="shared" si="6"/>
        <v>14.5</v>
      </c>
      <c r="X47" s="11">
        <f t="shared" si="7"/>
        <v>61.5</v>
      </c>
      <c r="Y47" s="9">
        <f t="shared" si="8"/>
        <v>23.494337054620285</v>
      </c>
      <c r="Z47" s="9">
        <f t="shared" si="9"/>
        <v>78.78765957446808</v>
      </c>
      <c r="AA47" s="9">
        <f t="shared" si="10"/>
        <v>92.575500000000005</v>
      </c>
      <c r="AB47" s="12">
        <f t="shared" si="11"/>
        <v>0.64516129032258052</v>
      </c>
      <c r="AD47" s="9">
        <v>2.5</v>
      </c>
      <c r="AE47" s="9">
        <v>5</v>
      </c>
      <c r="AF47" s="9">
        <f t="shared" si="12"/>
        <v>7.5</v>
      </c>
      <c r="AG47" s="13">
        <f t="shared" si="13"/>
        <v>104.31042253521126</v>
      </c>
      <c r="AH47" s="12">
        <f t="shared" si="14"/>
        <v>0.57258064516129026</v>
      </c>
      <c r="AJ47" s="14">
        <f t="shared" si="15"/>
        <v>39.817419354838698</v>
      </c>
    </row>
    <row r="48" spans="1:36" x14ac:dyDescent="0.35">
      <c r="A48" s="33" t="s">
        <v>32</v>
      </c>
      <c r="B48" t="s">
        <v>38</v>
      </c>
      <c r="C48" t="s">
        <v>98</v>
      </c>
      <c r="F48" t="s">
        <v>219</v>
      </c>
      <c r="G48" t="s">
        <v>391</v>
      </c>
      <c r="H48" s="7">
        <v>0.53333333333333333</v>
      </c>
      <c r="I48" s="7">
        <v>0.58888888888888891</v>
      </c>
      <c r="J48" s="8">
        <f t="shared" si="0"/>
        <v>5.555555555555558E-2</v>
      </c>
      <c r="K48" s="11">
        <f t="shared" si="1"/>
        <v>80</v>
      </c>
      <c r="L48">
        <v>82.835999999999999</v>
      </c>
      <c r="M48" s="9">
        <f t="shared" si="2"/>
        <v>62.127000000000002</v>
      </c>
      <c r="O48" s="8">
        <v>3.784722222222222E-2</v>
      </c>
      <c r="P48" s="11">
        <f t="shared" si="3"/>
        <v>54</v>
      </c>
      <c r="Q48" s="10">
        <v>3</v>
      </c>
      <c r="R48" s="11">
        <f t="shared" si="4"/>
        <v>57</v>
      </c>
      <c r="S48" s="7">
        <v>8.3333333333333332E-3</v>
      </c>
      <c r="T48" s="11">
        <f t="shared" si="5"/>
        <v>12</v>
      </c>
      <c r="U48" s="9">
        <v>2</v>
      </c>
      <c r="V48" s="9">
        <v>8.5</v>
      </c>
      <c r="W48" s="9">
        <f t="shared" si="6"/>
        <v>10.5</v>
      </c>
      <c r="X48" s="11">
        <f t="shared" si="7"/>
        <v>79.5</v>
      </c>
      <c r="Y48" s="9">
        <f t="shared" si="8"/>
        <v>12.675648268868608</v>
      </c>
      <c r="Z48" s="9">
        <f t="shared" si="9"/>
        <v>72.031304347826094</v>
      </c>
      <c r="AA48" s="9">
        <f t="shared" si="10"/>
        <v>75.305454545454538</v>
      </c>
      <c r="AB48" s="12">
        <f t="shared" si="11"/>
        <v>0.82500000000000007</v>
      </c>
      <c r="AD48" s="9">
        <v>2</v>
      </c>
      <c r="AE48" s="9">
        <v>3.5</v>
      </c>
      <c r="AF48" s="9">
        <f t="shared" si="12"/>
        <v>5.5</v>
      </c>
      <c r="AG48" s="13">
        <f t="shared" si="13"/>
        <v>96.507961165048542</v>
      </c>
      <c r="AH48" s="12">
        <f t="shared" si="14"/>
        <v>0.64375000000000004</v>
      </c>
      <c r="AJ48" s="14">
        <f t="shared" si="15"/>
        <v>68.339700000000008</v>
      </c>
    </row>
    <row r="49" spans="1:36" x14ac:dyDescent="0.35">
      <c r="A49" s="33" t="s">
        <v>32</v>
      </c>
      <c r="B49" t="s">
        <v>38</v>
      </c>
      <c r="C49" t="s">
        <v>89</v>
      </c>
      <c r="F49" t="s">
        <v>220</v>
      </c>
      <c r="G49" t="s">
        <v>382</v>
      </c>
      <c r="H49" s="7">
        <v>0.25347222222222221</v>
      </c>
      <c r="I49" s="7">
        <v>0.28680555555555554</v>
      </c>
      <c r="J49" s="8">
        <f t="shared" si="0"/>
        <v>3.3333333333333326E-2</v>
      </c>
      <c r="K49" s="11">
        <f t="shared" si="1"/>
        <v>48</v>
      </c>
      <c r="L49">
        <v>53.665000000000006</v>
      </c>
      <c r="M49" s="9">
        <f t="shared" si="2"/>
        <v>67.081249999999997</v>
      </c>
      <c r="O49" s="8">
        <v>2.2916666666666665E-2</v>
      </c>
      <c r="P49" s="11">
        <f t="shared" si="3"/>
        <v>33</v>
      </c>
      <c r="Q49" s="10">
        <v>1</v>
      </c>
      <c r="R49" s="11">
        <f t="shared" si="4"/>
        <v>34</v>
      </c>
      <c r="S49" s="7">
        <v>2.7777777777777779E-3</v>
      </c>
      <c r="T49" s="11">
        <f t="shared" si="5"/>
        <v>4</v>
      </c>
      <c r="U49" s="9">
        <v>2.5</v>
      </c>
      <c r="V49" s="9">
        <v>7.5</v>
      </c>
      <c r="W49" s="9">
        <f t="shared" si="6"/>
        <v>10</v>
      </c>
      <c r="X49" s="11">
        <f t="shared" si="7"/>
        <v>48</v>
      </c>
      <c r="Y49" s="9">
        <f t="shared" si="8"/>
        <v>18.634119072020869</v>
      </c>
      <c r="Z49" s="9">
        <f t="shared" si="9"/>
        <v>84.734210526315806</v>
      </c>
      <c r="AA49" s="9">
        <f t="shared" si="10"/>
        <v>87.024324324324326</v>
      </c>
      <c r="AB49" s="12">
        <f t="shared" si="11"/>
        <v>0.77083333333333326</v>
      </c>
      <c r="AD49" s="9">
        <v>1.5</v>
      </c>
      <c r="AE49" s="9">
        <v>5</v>
      </c>
      <c r="AF49" s="9">
        <f t="shared" si="12"/>
        <v>6.5</v>
      </c>
      <c r="AG49" s="13">
        <f t="shared" si="13"/>
        <v>117.08727272727275</v>
      </c>
      <c r="AH49" s="12">
        <f t="shared" si="14"/>
        <v>0.57291666666666652</v>
      </c>
      <c r="AJ49" s="14">
        <f t="shared" si="15"/>
        <v>41.366770833333334</v>
      </c>
    </row>
    <row r="50" spans="1:36" x14ac:dyDescent="0.35">
      <c r="A50" s="33" t="s">
        <v>32</v>
      </c>
      <c r="B50" t="s">
        <v>38</v>
      </c>
      <c r="C50" t="s">
        <v>91</v>
      </c>
      <c r="F50" t="s">
        <v>221</v>
      </c>
      <c r="G50" t="s">
        <v>383</v>
      </c>
      <c r="H50" s="7">
        <v>0.26527777777777778</v>
      </c>
      <c r="I50" s="7">
        <v>0.30902777777777779</v>
      </c>
      <c r="J50" s="8">
        <f t="shared" si="0"/>
        <v>4.3750000000000011E-2</v>
      </c>
      <c r="K50" s="11">
        <f t="shared" si="1"/>
        <v>63</v>
      </c>
      <c r="L50">
        <v>61.762</v>
      </c>
      <c r="M50" s="9">
        <f t="shared" si="2"/>
        <v>58.820952380952377</v>
      </c>
      <c r="O50" s="8">
        <v>2.5694444444444443E-2</v>
      </c>
      <c r="P50" s="11">
        <f t="shared" si="3"/>
        <v>37</v>
      </c>
      <c r="Q50" s="10">
        <v>5</v>
      </c>
      <c r="R50" s="11">
        <f t="shared" si="4"/>
        <v>42</v>
      </c>
      <c r="S50" s="7">
        <v>4.1666666666666666E-3</v>
      </c>
      <c r="T50" s="11">
        <f t="shared" si="5"/>
        <v>6</v>
      </c>
      <c r="U50" s="9">
        <v>4.5</v>
      </c>
      <c r="V50" s="9">
        <v>10.5</v>
      </c>
      <c r="W50" s="9">
        <f t="shared" si="6"/>
        <v>15</v>
      </c>
      <c r="X50" s="11">
        <f t="shared" si="7"/>
        <v>63</v>
      </c>
      <c r="Y50" s="9">
        <f t="shared" si="8"/>
        <v>24.286778277905508</v>
      </c>
      <c r="Z50" s="9">
        <f t="shared" si="9"/>
        <v>77.202500000000001</v>
      </c>
      <c r="AA50" s="9">
        <f t="shared" si="10"/>
        <v>86.179534883720933</v>
      </c>
      <c r="AB50" s="12">
        <f t="shared" si="11"/>
        <v>0.68253968253968245</v>
      </c>
      <c r="AD50" s="9">
        <v>2.5</v>
      </c>
      <c r="AE50" s="9">
        <v>5</v>
      </c>
      <c r="AF50" s="9">
        <f t="shared" si="12"/>
        <v>7.5</v>
      </c>
      <c r="AG50" s="13">
        <f t="shared" si="13"/>
        <v>107.41217391304349</v>
      </c>
      <c r="AH50" s="12">
        <f t="shared" si="14"/>
        <v>0.54761904761904756</v>
      </c>
      <c r="AJ50" s="14">
        <f t="shared" si="15"/>
        <v>42.15501587301587</v>
      </c>
    </row>
    <row r="51" spans="1:36" x14ac:dyDescent="0.35">
      <c r="A51" s="33" t="s">
        <v>32</v>
      </c>
      <c r="B51" t="s">
        <v>38</v>
      </c>
      <c r="C51" t="s">
        <v>97</v>
      </c>
      <c r="F51" t="s">
        <v>222</v>
      </c>
      <c r="G51" t="s">
        <v>393</v>
      </c>
      <c r="H51" s="7">
        <v>0.28611111111111109</v>
      </c>
      <c r="I51" s="7">
        <v>0.34166666666666667</v>
      </c>
      <c r="J51" s="8">
        <f t="shared" si="0"/>
        <v>5.555555555555558E-2</v>
      </c>
      <c r="K51" s="11">
        <f t="shared" si="1"/>
        <v>80</v>
      </c>
      <c r="L51">
        <v>82.836000000000013</v>
      </c>
      <c r="M51" s="9">
        <f t="shared" si="2"/>
        <v>62.12700000000001</v>
      </c>
      <c r="O51" s="8">
        <v>3.4375000000000003E-2</v>
      </c>
      <c r="P51" s="11">
        <f t="shared" si="3"/>
        <v>49</v>
      </c>
      <c r="Q51" s="10">
        <v>7.5</v>
      </c>
      <c r="R51" s="11">
        <f t="shared" si="4"/>
        <v>56.5</v>
      </c>
      <c r="S51" s="7">
        <v>8.3333333333333332E-3</v>
      </c>
      <c r="T51" s="11">
        <f t="shared" si="5"/>
        <v>12</v>
      </c>
      <c r="U51" s="9">
        <v>4</v>
      </c>
      <c r="V51" s="9">
        <v>7</v>
      </c>
      <c r="W51" s="9">
        <f t="shared" si="6"/>
        <v>11</v>
      </c>
      <c r="X51" s="11">
        <f t="shared" si="7"/>
        <v>79.5</v>
      </c>
      <c r="Y51" s="9">
        <f t="shared" si="8"/>
        <v>13.279250567386159</v>
      </c>
      <c r="Z51" s="9">
        <f t="shared" si="9"/>
        <v>72.55708029197082</v>
      </c>
      <c r="AA51" s="9">
        <f t="shared" si="10"/>
        <v>81.478032786885265</v>
      </c>
      <c r="AB51" s="12">
        <f t="shared" si="11"/>
        <v>0.76249999999999996</v>
      </c>
      <c r="AD51" s="9">
        <v>2</v>
      </c>
      <c r="AE51" s="9">
        <v>3.5</v>
      </c>
      <c r="AF51" s="9">
        <f t="shared" si="12"/>
        <v>5.5</v>
      </c>
      <c r="AG51" s="13">
        <f t="shared" si="13"/>
        <v>97.454117647058837</v>
      </c>
      <c r="AH51" s="12">
        <f t="shared" si="14"/>
        <v>0.63749999999999996</v>
      </c>
      <c r="AJ51" s="14">
        <f t="shared" si="15"/>
        <v>63.162450000000007</v>
      </c>
    </row>
    <row r="52" spans="1:36" x14ac:dyDescent="0.35">
      <c r="A52" s="33" t="s">
        <v>32</v>
      </c>
      <c r="B52" t="s">
        <v>38</v>
      </c>
      <c r="C52" t="s">
        <v>93</v>
      </c>
      <c r="F52" t="s">
        <v>223</v>
      </c>
      <c r="G52" t="s">
        <v>385</v>
      </c>
      <c r="H52" s="7">
        <v>0.2673611111111111</v>
      </c>
      <c r="I52" s="7">
        <v>0.34513888888888888</v>
      </c>
      <c r="J52" s="8">
        <f t="shared" si="0"/>
        <v>7.7777777777777779E-2</v>
      </c>
      <c r="K52" s="11">
        <f t="shared" si="1"/>
        <v>112</v>
      </c>
      <c r="L52">
        <v>147.67500000000001</v>
      </c>
      <c r="M52" s="9">
        <f t="shared" si="2"/>
        <v>79.111607142857153</v>
      </c>
      <c r="O52" s="8">
        <v>5.3819444444444441E-2</v>
      </c>
      <c r="P52" s="11">
        <f t="shared" si="3"/>
        <v>77</v>
      </c>
      <c r="Q52" s="10">
        <v>4</v>
      </c>
      <c r="R52" s="11">
        <f t="shared" si="4"/>
        <v>81</v>
      </c>
      <c r="S52" s="7">
        <v>8.3333333333333332E-3</v>
      </c>
      <c r="T52" s="11">
        <f t="shared" si="5"/>
        <v>12</v>
      </c>
      <c r="U52" s="9">
        <v>4.5</v>
      </c>
      <c r="V52" s="9">
        <v>14</v>
      </c>
      <c r="W52" s="9">
        <f t="shared" si="6"/>
        <v>18.5</v>
      </c>
      <c r="X52" s="11">
        <f t="shared" si="7"/>
        <v>111.5</v>
      </c>
      <c r="Y52" s="9">
        <f t="shared" si="8"/>
        <v>12.527509734213643</v>
      </c>
      <c r="Z52" s="9">
        <f t="shared" si="9"/>
        <v>95.274193548387103</v>
      </c>
      <c r="AA52" s="9">
        <f t="shared" si="10"/>
        <v>99.556179775280896</v>
      </c>
      <c r="AB52" s="12">
        <f t="shared" si="11"/>
        <v>0.79464285714285732</v>
      </c>
      <c r="AD52" s="9">
        <v>3.5</v>
      </c>
      <c r="AE52" s="9">
        <v>7.5</v>
      </c>
      <c r="AF52" s="9">
        <f t="shared" si="12"/>
        <v>11</v>
      </c>
      <c r="AG52" s="13">
        <f t="shared" si="13"/>
        <v>126.57857142857144</v>
      </c>
      <c r="AH52" s="12">
        <f t="shared" si="14"/>
        <v>0.625</v>
      </c>
      <c r="AJ52" s="14">
        <f t="shared" si="15"/>
        <v>117.34888392857147</v>
      </c>
    </row>
    <row r="53" spans="1:36" x14ac:dyDescent="0.35">
      <c r="A53" s="33" t="s">
        <v>32</v>
      </c>
      <c r="B53" t="s">
        <v>38</v>
      </c>
      <c r="C53" t="s">
        <v>94</v>
      </c>
      <c r="F53" t="s">
        <v>224</v>
      </c>
      <c r="G53" t="s">
        <v>385</v>
      </c>
      <c r="H53" s="7">
        <v>0.48819444444444443</v>
      </c>
      <c r="I53" s="7">
        <v>0.56597222222222221</v>
      </c>
      <c r="J53" s="8">
        <f t="shared" si="0"/>
        <v>7.7777777777777779E-2</v>
      </c>
      <c r="K53" s="11">
        <f t="shared" si="1"/>
        <v>112</v>
      </c>
      <c r="L53">
        <v>147.75500000000002</v>
      </c>
      <c r="M53" s="9">
        <f t="shared" si="2"/>
        <v>79.154464285714297</v>
      </c>
      <c r="O53" s="8">
        <v>5.4166666666666662E-2</v>
      </c>
      <c r="P53" s="11">
        <f t="shared" si="3"/>
        <v>78</v>
      </c>
      <c r="Q53" s="10">
        <v>4</v>
      </c>
      <c r="R53" s="11">
        <f t="shared" si="4"/>
        <v>82</v>
      </c>
      <c r="S53" s="7">
        <v>8.3333333333333332E-3</v>
      </c>
      <c r="T53" s="11">
        <f t="shared" si="5"/>
        <v>12</v>
      </c>
      <c r="U53" s="9">
        <v>5</v>
      </c>
      <c r="V53" s="9">
        <v>13</v>
      </c>
      <c r="W53" s="9">
        <f t="shared" si="6"/>
        <v>18</v>
      </c>
      <c r="X53" s="11">
        <f t="shared" si="7"/>
        <v>112</v>
      </c>
      <c r="Y53" s="9">
        <f t="shared" si="8"/>
        <v>12.182328855199485</v>
      </c>
      <c r="Z53" s="9">
        <f t="shared" si="9"/>
        <v>94.311702127659586</v>
      </c>
      <c r="AA53" s="9">
        <f t="shared" si="10"/>
        <v>98.503333333333345</v>
      </c>
      <c r="AB53" s="12">
        <f t="shared" si="11"/>
        <v>0.8035714285714286</v>
      </c>
      <c r="AD53" s="9">
        <v>3.5</v>
      </c>
      <c r="AE53" s="9">
        <v>8</v>
      </c>
      <c r="AF53" s="9">
        <f t="shared" si="12"/>
        <v>11.5</v>
      </c>
      <c r="AG53" s="13">
        <f t="shared" si="13"/>
        <v>125.74893617021279</v>
      </c>
      <c r="AH53" s="12">
        <f t="shared" si="14"/>
        <v>0.6294642857142857</v>
      </c>
      <c r="AJ53" s="14">
        <f t="shared" si="15"/>
        <v>118.73169642857145</v>
      </c>
    </row>
    <row r="54" spans="1:36" x14ac:dyDescent="0.35">
      <c r="A54" s="33" t="s">
        <v>32</v>
      </c>
      <c r="B54" t="s">
        <v>38</v>
      </c>
      <c r="C54" t="s">
        <v>95</v>
      </c>
      <c r="F54" t="s">
        <v>213</v>
      </c>
      <c r="G54" t="s">
        <v>389</v>
      </c>
      <c r="H54" s="7">
        <v>0.34027777777777779</v>
      </c>
      <c r="I54" s="7">
        <v>0.40138888888888891</v>
      </c>
      <c r="J54" s="8">
        <f t="shared" si="0"/>
        <v>6.1111111111111116E-2</v>
      </c>
      <c r="K54" s="11">
        <f t="shared" si="1"/>
        <v>88</v>
      </c>
      <c r="L54">
        <v>118.803</v>
      </c>
      <c r="M54" s="9">
        <f t="shared" si="2"/>
        <v>81.002045454545453</v>
      </c>
      <c r="O54" s="8">
        <v>4.0972222222222222E-2</v>
      </c>
      <c r="P54" s="11">
        <f t="shared" si="3"/>
        <v>59</v>
      </c>
      <c r="Q54" s="10">
        <v>9</v>
      </c>
      <c r="R54" s="11">
        <f t="shared" si="4"/>
        <v>68</v>
      </c>
      <c r="S54" s="7">
        <v>6.2500000000000003E-3</v>
      </c>
      <c r="T54" s="11">
        <f t="shared" si="5"/>
        <v>9</v>
      </c>
      <c r="U54" s="9">
        <v>3.5</v>
      </c>
      <c r="V54" s="9">
        <v>7.5</v>
      </c>
      <c r="W54" s="9">
        <f t="shared" si="6"/>
        <v>11</v>
      </c>
      <c r="X54" s="11">
        <f t="shared" si="7"/>
        <v>88</v>
      </c>
      <c r="Y54" s="9">
        <f t="shared" si="8"/>
        <v>9.2590254454853831</v>
      </c>
      <c r="Z54" s="9">
        <f t="shared" si="9"/>
        <v>92.573766233766221</v>
      </c>
      <c r="AA54" s="9">
        <f t="shared" si="10"/>
        <v>104.82617647058824</v>
      </c>
      <c r="AB54" s="12">
        <f t="shared" si="11"/>
        <v>0.77272727272727271</v>
      </c>
      <c r="AD54" s="9">
        <v>3</v>
      </c>
      <c r="AE54" s="9">
        <v>6.5</v>
      </c>
      <c r="AF54" s="9">
        <f t="shared" si="12"/>
        <v>9.5</v>
      </c>
      <c r="AG54" s="13">
        <f t="shared" si="13"/>
        <v>121.84923076923077</v>
      </c>
      <c r="AH54" s="12">
        <f t="shared" si="14"/>
        <v>0.66477272727272729</v>
      </c>
      <c r="AJ54" s="14">
        <f t="shared" si="15"/>
        <v>91.80231818181818</v>
      </c>
    </row>
    <row r="55" spans="1:36" x14ac:dyDescent="0.35">
      <c r="A55" s="34" t="s">
        <v>32</v>
      </c>
      <c r="B55" s="15" t="s">
        <v>38</v>
      </c>
      <c r="C55" s="15" t="s">
        <v>96</v>
      </c>
      <c r="D55" s="15"/>
      <c r="E55" s="15"/>
      <c r="F55" s="15" t="s">
        <v>215</v>
      </c>
      <c r="G55" s="15" t="s">
        <v>389</v>
      </c>
      <c r="H55" s="16">
        <v>0.72361111111111109</v>
      </c>
      <c r="I55" s="16">
        <v>0.78472222222222221</v>
      </c>
      <c r="J55" s="17">
        <f t="shared" si="0"/>
        <v>6.1111111111111116E-2</v>
      </c>
      <c r="K55" s="18">
        <f t="shared" si="1"/>
        <v>88</v>
      </c>
      <c r="L55" s="15">
        <v>118.803</v>
      </c>
      <c r="M55" s="19">
        <f t="shared" si="2"/>
        <v>81.002045454545453</v>
      </c>
      <c r="N55" s="15"/>
      <c r="O55" s="17">
        <v>3.9930555555555552E-2</v>
      </c>
      <c r="P55" s="18">
        <f t="shared" si="3"/>
        <v>57</v>
      </c>
      <c r="Q55" s="20">
        <v>10.5</v>
      </c>
      <c r="R55" s="18">
        <f t="shared" si="4"/>
        <v>67.5</v>
      </c>
      <c r="S55" s="16">
        <v>6.2500000000000003E-3</v>
      </c>
      <c r="T55" s="18">
        <f t="shared" si="5"/>
        <v>9</v>
      </c>
      <c r="U55" s="19">
        <v>2.5</v>
      </c>
      <c r="V55" s="19">
        <v>8.5</v>
      </c>
      <c r="W55" s="19">
        <f t="shared" si="6"/>
        <v>11</v>
      </c>
      <c r="X55" s="18">
        <f t="shared" si="7"/>
        <v>87.5</v>
      </c>
      <c r="Y55" s="19">
        <f t="shared" si="8"/>
        <v>9.2590254454853831</v>
      </c>
      <c r="Z55" s="19">
        <f t="shared" si="9"/>
        <v>93.178823529411773</v>
      </c>
      <c r="AA55" s="19">
        <f t="shared" si="10"/>
        <v>108.00272727272726</v>
      </c>
      <c r="AB55" s="21">
        <f t="shared" si="11"/>
        <v>0.75000000000000011</v>
      </c>
      <c r="AC55" s="15"/>
      <c r="AD55" s="19">
        <v>3</v>
      </c>
      <c r="AE55" s="19">
        <v>6.5</v>
      </c>
      <c r="AF55" s="19">
        <f t="shared" si="12"/>
        <v>9.5</v>
      </c>
      <c r="AG55" s="22">
        <f t="shared" si="13"/>
        <v>122.89965517241379</v>
      </c>
      <c r="AH55" s="21">
        <f t="shared" si="14"/>
        <v>0.65909090909090906</v>
      </c>
      <c r="AI55" s="15"/>
      <c r="AJ55" s="23">
        <f t="shared" si="15"/>
        <v>89.102250000000012</v>
      </c>
    </row>
    <row r="56" spans="1:36" x14ac:dyDescent="0.35">
      <c r="A56" s="33" t="s">
        <v>36</v>
      </c>
      <c r="B56" t="s">
        <v>42</v>
      </c>
      <c r="C56" t="s">
        <v>156</v>
      </c>
      <c r="F56" t="s">
        <v>225</v>
      </c>
      <c r="G56" t="s">
        <v>379</v>
      </c>
      <c r="H56" s="7">
        <v>0.55138888888888893</v>
      </c>
      <c r="I56" s="7">
        <v>0.73472222222222228</v>
      </c>
      <c r="J56" s="8">
        <f t="shared" si="0"/>
        <v>0.18333333333333335</v>
      </c>
      <c r="K56" s="11">
        <f t="shared" si="1"/>
        <v>264</v>
      </c>
      <c r="L56">
        <v>297.33800000000002</v>
      </c>
      <c r="M56" s="9">
        <f t="shared" si="2"/>
        <v>67.576818181818183</v>
      </c>
      <c r="O56" s="8">
        <v>0.11354166666666665</v>
      </c>
      <c r="P56" s="11">
        <f t="shared" si="3"/>
        <v>163</v>
      </c>
      <c r="Q56" s="10">
        <v>10.5</v>
      </c>
      <c r="R56" s="11">
        <f t="shared" si="4"/>
        <v>173.5</v>
      </c>
      <c r="S56" s="7">
        <v>2.5000000000000001E-2</v>
      </c>
      <c r="T56" s="11">
        <f t="shared" si="5"/>
        <v>36</v>
      </c>
      <c r="U56" s="9">
        <v>22.5</v>
      </c>
      <c r="V56" s="9">
        <v>31.5</v>
      </c>
      <c r="W56" s="9">
        <f t="shared" si="6"/>
        <v>54</v>
      </c>
      <c r="X56" s="11">
        <f t="shared" si="7"/>
        <v>263.5</v>
      </c>
      <c r="Y56" s="9">
        <f t="shared" si="8"/>
        <v>18.161149937108608</v>
      </c>
      <c r="Z56" s="9">
        <f t="shared" si="9"/>
        <v>85.156467780429594</v>
      </c>
      <c r="AA56" s="9">
        <f t="shared" si="10"/>
        <v>89.649648241206037</v>
      </c>
      <c r="AB56" s="12">
        <f t="shared" si="11"/>
        <v>0.75378787878787878</v>
      </c>
      <c r="AD56" s="9">
        <v>6.5</v>
      </c>
      <c r="AE56" s="9">
        <v>17.5</v>
      </c>
      <c r="AF56" s="9">
        <f t="shared" si="12"/>
        <v>24</v>
      </c>
      <c r="AG56" s="13">
        <f t="shared" si="13"/>
        <v>119.33297658862877</v>
      </c>
      <c r="AH56" s="12">
        <f t="shared" si="14"/>
        <v>0.56628787878787878</v>
      </c>
      <c r="AJ56" s="14">
        <f t="shared" si="15"/>
        <v>224.12978030303032</v>
      </c>
    </row>
    <row r="57" spans="1:36" x14ac:dyDescent="0.35">
      <c r="A57" s="33" t="s">
        <v>36</v>
      </c>
      <c r="B57" t="s">
        <v>42</v>
      </c>
      <c r="C57" t="s">
        <v>159</v>
      </c>
      <c r="F57" t="s">
        <v>226</v>
      </c>
      <c r="G57" t="s">
        <v>380</v>
      </c>
      <c r="H57" s="7">
        <v>0.64097222222222228</v>
      </c>
      <c r="I57" s="7">
        <v>0.75138888888888888</v>
      </c>
      <c r="J57" s="8">
        <f t="shared" si="0"/>
        <v>0.11041666666666661</v>
      </c>
      <c r="K57" s="11">
        <f t="shared" si="1"/>
        <v>159</v>
      </c>
      <c r="L57">
        <v>203.07499999999999</v>
      </c>
      <c r="M57" s="9">
        <f t="shared" si="2"/>
        <v>76.632075471698116</v>
      </c>
      <c r="O57" s="8">
        <v>7.395833333333332E-2</v>
      </c>
      <c r="P57" s="11">
        <f t="shared" si="3"/>
        <v>106</v>
      </c>
      <c r="Q57" s="10">
        <v>3.5</v>
      </c>
      <c r="R57" s="11">
        <f t="shared" si="4"/>
        <v>109.5</v>
      </c>
      <c r="S57" s="7">
        <v>1.7361111111111112E-2</v>
      </c>
      <c r="T57" s="11">
        <f t="shared" si="5"/>
        <v>25</v>
      </c>
      <c r="U57" s="9">
        <v>11.5</v>
      </c>
      <c r="V57" s="9">
        <v>12.5</v>
      </c>
      <c r="W57" s="9">
        <f t="shared" si="6"/>
        <v>24</v>
      </c>
      <c r="X57" s="11">
        <f t="shared" si="7"/>
        <v>158.5</v>
      </c>
      <c r="Y57" s="9">
        <f t="shared" si="8"/>
        <v>11.818293733842179</v>
      </c>
      <c r="Z57" s="9">
        <f t="shared" si="9"/>
        <v>90.591078066914491</v>
      </c>
      <c r="AA57" s="9">
        <f t="shared" si="10"/>
        <v>93.011450381679396</v>
      </c>
      <c r="AB57" s="12">
        <f t="shared" si="11"/>
        <v>0.82389937106918232</v>
      </c>
      <c r="AD57" s="9">
        <v>4</v>
      </c>
      <c r="AE57" s="9">
        <v>7</v>
      </c>
      <c r="AF57" s="9">
        <f t="shared" si="12"/>
        <v>11</v>
      </c>
      <c r="AG57" s="13">
        <f t="shared" si="13"/>
        <v>123.70050761421319</v>
      </c>
      <c r="AH57" s="12">
        <f t="shared" si="14"/>
        <v>0.61949685534591203</v>
      </c>
      <c r="AJ57" s="14">
        <f t="shared" si="15"/>
        <v>167.31336477987418</v>
      </c>
    </row>
    <row r="58" spans="1:36" x14ac:dyDescent="0.35">
      <c r="A58" s="33" t="s">
        <v>36</v>
      </c>
      <c r="B58" t="s">
        <v>42</v>
      </c>
      <c r="C58" t="s">
        <v>154</v>
      </c>
      <c r="F58" t="s">
        <v>227</v>
      </c>
      <c r="G58" t="s">
        <v>378</v>
      </c>
      <c r="H58" s="7">
        <v>0.27569444444444446</v>
      </c>
      <c r="I58" s="7">
        <v>0.39444444444444443</v>
      </c>
      <c r="J58" s="8">
        <f t="shared" si="0"/>
        <v>0.11874999999999997</v>
      </c>
      <c r="K58" s="11">
        <f t="shared" si="1"/>
        <v>171</v>
      </c>
      <c r="L58">
        <v>142.32</v>
      </c>
      <c r="M58" s="9">
        <f t="shared" si="2"/>
        <v>49.936842105263153</v>
      </c>
      <c r="O58" s="8">
        <v>7.1527777777777773E-2</v>
      </c>
      <c r="P58" s="11">
        <f t="shared" si="3"/>
        <v>103</v>
      </c>
      <c r="Q58" s="10">
        <v>3</v>
      </c>
      <c r="R58" s="11">
        <f t="shared" si="4"/>
        <v>106</v>
      </c>
      <c r="S58" s="7">
        <v>1.8055555555555554E-2</v>
      </c>
      <c r="T58" s="11">
        <f t="shared" si="5"/>
        <v>26</v>
      </c>
      <c r="U58" s="9">
        <v>14</v>
      </c>
      <c r="V58" s="9">
        <v>25</v>
      </c>
      <c r="W58" s="9">
        <f t="shared" si="6"/>
        <v>39</v>
      </c>
      <c r="X58" s="11">
        <f t="shared" si="7"/>
        <v>171</v>
      </c>
      <c r="Y58" s="9">
        <f t="shared" si="8"/>
        <v>27.403035413153461</v>
      </c>
      <c r="Z58" s="9">
        <f t="shared" si="9"/>
        <v>64.690909090909088</v>
      </c>
      <c r="AA58" s="9">
        <f t="shared" si="10"/>
        <v>66.195348837209295</v>
      </c>
      <c r="AB58" s="12">
        <f t="shared" si="11"/>
        <v>0.75438596491228072</v>
      </c>
      <c r="AD58" s="9">
        <v>3</v>
      </c>
      <c r="AE58" s="9">
        <v>3.5</v>
      </c>
      <c r="AF58" s="9">
        <f t="shared" si="12"/>
        <v>6.5</v>
      </c>
      <c r="AG58" s="13">
        <f t="shared" si="13"/>
        <v>85.821105527638181</v>
      </c>
      <c r="AH58" s="12">
        <f t="shared" si="14"/>
        <v>0.58187134502923976</v>
      </c>
      <c r="AJ58" s="14">
        <f t="shared" si="15"/>
        <v>107.36421052631579</v>
      </c>
    </row>
    <row r="59" spans="1:36" x14ac:dyDescent="0.35">
      <c r="A59" s="33" t="s">
        <v>36</v>
      </c>
      <c r="B59" t="s">
        <v>42</v>
      </c>
      <c r="C59" t="s">
        <v>161</v>
      </c>
      <c r="F59" t="s">
        <v>228</v>
      </c>
      <c r="G59" t="s">
        <v>381</v>
      </c>
      <c r="H59" s="7">
        <v>0.44097222222222221</v>
      </c>
      <c r="I59" s="7">
        <v>0.49027777777777776</v>
      </c>
      <c r="J59" s="8">
        <f t="shared" si="0"/>
        <v>4.9305555555555547E-2</v>
      </c>
      <c r="K59" s="11">
        <f t="shared" si="1"/>
        <v>71</v>
      </c>
      <c r="L59">
        <v>43.900999999999996</v>
      </c>
      <c r="M59" s="9">
        <f t="shared" si="2"/>
        <v>37.099436619718304</v>
      </c>
      <c r="O59" s="8">
        <v>2.673611111111111E-2</v>
      </c>
      <c r="P59" s="11">
        <f t="shared" si="3"/>
        <v>38</v>
      </c>
      <c r="Q59" s="10">
        <v>4.5</v>
      </c>
      <c r="R59" s="11">
        <f t="shared" si="4"/>
        <v>42.5</v>
      </c>
      <c r="S59" s="7">
        <v>1.0416666666666668E-2</v>
      </c>
      <c r="T59" s="11">
        <f t="shared" si="5"/>
        <v>15</v>
      </c>
      <c r="U59" s="9">
        <v>6</v>
      </c>
      <c r="V59" s="9">
        <v>7</v>
      </c>
      <c r="W59" s="9">
        <f t="shared" si="6"/>
        <v>13</v>
      </c>
      <c r="X59" s="11">
        <f t="shared" si="7"/>
        <v>70.5</v>
      </c>
      <c r="Y59" s="9">
        <f t="shared" si="8"/>
        <v>29.612081729345576</v>
      </c>
      <c r="Z59" s="9">
        <f t="shared" si="9"/>
        <v>45.809739130434778</v>
      </c>
      <c r="AA59" s="9">
        <f t="shared" si="10"/>
        <v>49.699245283018868</v>
      </c>
      <c r="AB59" s="12">
        <f t="shared" si="11"/>
        <v>0.74647887323943651</v>
      </c>
      <c r="AD59" s="9">
        <v>1</v>
      </c>
      <c r="AE59" s="9">
        <v>2</v>
      </c>
      <c r="AF59" s="9">
        <f t="shared" si="12"/>
        <v>3</v>
      </c>
      <c r="AG59" s="13">
        <f t="shared" si="13"/>
        <v>66.68506329113923</v>
      </c>
      <c r="AH59" s="12">
        <f t="shared" si="14"/>
        <v>0.55633802816901412</v>
      </c>
      <c r="AJ59" s="14">
        <f t="shared" si="15"/>
        <v>32.771169014084499</v>
      </c>
    </row>
    <row r="60" spans="1:36" x14ac:dyDescent="0.35">
      <c r="A60" s="33" t="s">
        <v>36</v>
      </c>
      <c r="B60" t="s">
        <v>42</v>
      </c>
      <c r="C60" t="s">
        <v>158</v>
      </c>
      <c r="F60" t="s">
        <v>229</v>
      </c>
      <c r="G60" t="s">
        <v>379</v>
      </c>
      <c r="H60" s="7">
        <v>0.80138888888888893</v>
      </c>
      <c r="I60" s="7">
        <v>0.98541666666666672</v>
      </c>
      <c r="J60" s="8">
        <f t="shared" si="0"/>
        <v>0.18402777777777779</v>
      </c>
      <c r="K60" s="11">
        <f t="shared" si="1"/>
        <v>265</v>
      </c>
      <c r="L60">
        <v>297.33799999999997</v>
      </c>
      <c r="M60" s="9">
        <f t="shared" si="2"/>
        <v>67.321811320754705</v>
      </c>
      <c r="O60" s="8">
        <v>0.11041666666666666</v>
      </c>
      <c r="P60" s="11">
        <f t="shared" si="3"/>
        <v>159</v>
      </c>
      <c r="Q60" s="10">
        <v>7.5</v>
      </c>
      <c r="R60" s="11">
        <f t="shared" si="4"/>
        <v>166.5</v>
      </c>
      <c r="S60" s="7">
        <v>2.1527777777777778E-2</v>
      </c>
      <c r="T60" s="11">
        <f t="shared" si="5"/>
        <v>31</v>
      </c>
      <c r="U60" s="9">
        <v>31</v>
      </c>
      <c r="V60" s="9">
        <v>36.5</v>
      </c>
      <c r="W60" s="9">
        <f t="shared" si="6"/>
        <v>67.5</v>
      </c>
      <c r="X60" s="11">
        <f t="shared" si="7"/>
        <v>265</v>
      </c>
      <c r="Y60" s="9">
        <f t="shared" si="8"/>
        <v>22.701437421385766</v>
      </c>
      <c r="Z60" s="9">
        <f t="shared" si="9"/>
        <v>90.330531645569607</v>
      </c>
      <c r="AA60" s="9">
        <f t="shared" si="10"/>
        <v>93.896210526315784</v>
      </c>
      <c r="AB60" s="12">
        <f t="shared" si="11"/>
        <v>0.71698113207547165</v>
      </c>
      <c r="AD60" s="9">
        <v>6.5</v>
      </c>
      <c r="AE60" s="9">
        <v>17.5</v>
      </c>
      <c r="AF60" s="9">
        <f t="shared" si="12"/>
        <v>24</v>
      </c>
      <c r="AG60" s="13">
        <f t="shared" si="13"/>
        <v>125.19494736842104</v>
      </c>
      <c r="AH60" s="12">
        <f t="shared" si="14"/>
        <v>0.53773584905660377</v>
      </c>
      <c r="AJ60" s="14">
        <f t="shared" si="15"/>
        <v>213.18573584905656</v>
      </c>
    </row>
    <row r="61" spans="1:36" x14ac:dyDescent="0.35">
      <c r="A61" s="33" t="s">
        <v>36</v>
      </c>
      <c r="B61" t="s">
        <v>42</v>
      </c>
      <c r="C61" t="s">
        <v>157</v>
      </c>
      <c r="F61" t="s">
        <v>230</v>
      </c>
      <c r="G61" t="s">
        <v>380</v>
      </c>
      <c r="H61" s="7">
        <v>0.70694444444444449</v>
      </c>
      <c r="I61" s="7">
        <v>0.81736111111111109</v>
      </c>
      <c r="J61" s="8">
        <f t="shared" si="0"/>
        <v>0.11041666666666661</v>
      </c>
      <c r="K61" s="11">
        <f t="shared" si="1"/>
        <v>159</v>
      </c>
      <c r="L61">
        <v>203.07500000000002</v>
      </c>
      <c r="M61" s="9">
        <f t="shared" si="2"/>
        <v>76.632075471698116</v>
      </c>
      <c r="O61" s="8">
        <v>7.1527777777777787E-2</v>
      </c>
      <c r="P61" s="11">
        <f t="shared" si="3"/>
        <v>103</v>
      </c>
      <c r="Q61" s="10">
        <v>4.5</v>
      </c>
      <c r="R61" s="11">
        <f t="shared" si="4"/>
        <v>107.5</v>
      </c>
      <c r="S61" s="7">
        <v>1.7361111111111108E-2</v>
      </c>
      <c r="T61" s="11">
        <f t="shared" si="5"/>
        <v>25</v>
      </c>
      <c r="U61" s="9">
        <v>13.5</v>
      </c>
      <c r="V61" s="9">
        <v>13</v>
      </c>
      <c r="W61" s="9">
        <f t="shared" si="6"/>
        <v>26.5</v>
      </c>
      <c r="X61" s="11">
        <f t="shared" si="7"/>
        <v>159</v>
      </c>
      <c r="Y61" s="9">
        <f t="shared" si="8"/>
        <v>13.049365997784069</v>
      </c>
      <c r="Z61" s="9">
        <f t="shared" si="9"/>
        <v>91.958490566037739</v>
      </c>
      <c r="AA61" s="9">
        <f t="shared" si="10"/>
        <v>95.191406250000014</v>
      </c>
      <c r="AB61" s="12">
        <f t="shared" si="11"/>
        <v>0.80503144654088044</v>
      </c>
      <c r="AD61" s="9">
        <v>4</v>
      </c>
      <c r="AE61" s="9">
        <v>7</v>
      </c>
      <c r="AF61" s="9">
        <f t="shared" si="12"/>
        <v>11</v>
      </c>
      <c r="AG61" s="13">
        <f t="shared" si="13"/>
        <v>126.26424870466322</v>
      </c>
      <c r="AH61" s="12">
        <f t="shared" si="14"/>
        <v>0.60691823899371067</v>
      </c>
      <c r="AJ61" s="14">
        <f t="shared" si="15"/>
        <v>163.4817610062893</v>
      </c>
    </row>
    <row r="62" spans="1:36" x14ac:dyDescent="0.35">
      <c r="A62" s="33" t="s">
        <v>36</v>
      </c>
      <c r="B62" t="s">
        <v>42</v>
      </c>
      <c r="C62" t="s">
        <v>155</v>
      </c>
      <c r="F62" t="s">
        <v>231</v>
      </c>
      <c r="G62" t="s">
        <v>378</v>
      </c>
      <c r="H62" s="7">
        <v>0.69097222222222221</v>
      </c>
      <c r="I62" s="7">
        <v>0.80555555555555558</v>
      </c>
      <c r="J62" s="8">
        <f t="shared" si="0"/>
        <v>0.11458333333333337</v>
      </c>
      <c r="K62" s="11">
        <f t="shared" si="1"/>
        <v>165</v>
      </c>
      <c r="L62">
        <v>142.32000000000002</v>
      </c>
      <c r="M62" s="9">
        <f t="shared" si="2"/>
        <v>51.752727272727277</v>
      </c>
      <c r="O62" s="8">
        <v>7.3611111111111113E-2</v>
      </c>
      <c r="P62" s="11">
        <f t="shared" si="3"/>
        <v>106</v>
      </c>
      <c r="Q62" s="10">
        <v>8</v>
      </c>
      <c r="R62" s="11">
        <f t="shared" si="4"/>
        <v>114</v>
      </c>
      <c r="S62" s="7">
        <v>1.6666666666666666E-2</v>
      </c>
      <c r="T62" s="11">
        <f t="shared" si="5"/>
        <v>24</v>
      </c>
      <c r="U62" s="9">
        <v>9.5</v>
      </c>
      <c r="V62" s="9">
        <v>17.5</v>
      </c>
      <c r="W62" s="9">
        <f t="shared" si="6"/>
        <v>27</v>
      </c>
      <c r="X62" s="11">
        <f t="shared" si="7"/>
        <v>165</v>
      </c>
      <c r="Y62" s="9">
        <f t="shared" si="8"/>
        <v>18.971332209106237</v>
      </c>
      <c r="Z62" s="9">
        <f t="shared" si="9"/>
        <v>61.878260869565231</v>
      </c>
      <c r="AA62" s="9">
        <f t="shared" si="10"/>
        <v>65.686153846153857</v>
      </c>
      <c r="AB62" s="12">
        <f t="shared" si="11"/>
        <v>0.78787878787878785</v>
      </c>
      <c r="AD62" s="9">
        <v>3</v>
      </c>
      <c r="AE62" s="9">
        <v>3.5</v>
      </c>
      <c r="AF62" s="9">
        <f t="shared" si="12"/>
        <v>6.5</v>
      </c>
      <c r="AG62" s="13">
        <f t="shared" si="13"/>
        <v>79.434418604651171</v>
      </c>
      <c r="AH62" s="12">
        <f t="shared" si="14"/>
        <v>0.65151515151515149</v>
      </c>
      <c r="AJ62" s="14">
        <f t="shared" si="15"/>
        <v>112.1309090909091</v>
      </c>
    </row>
    <row r="63" spans="1:36" x14ac:dyDescent="0.35">
      <c r="A63" s="34" t="s">
        <v>36</v>
      </c>
      <c r="B63" s="15" t="s">
        <v>42</v>
      </c>
      <c r="C63" s="15" t="s">
        <v>160</v>
      </c>
      <c r="D63" s="15"/>
      <c r="E63" s="15"/>
      <c r="F63" s="15" t="s">
        <v>232</v>
      </c>
      <c r="G63" s="15" t="s">
        <v>381</v>
      </c>
      <c r="H63" s="16">
        <v>0.38055555555555554</v>
      </c>
      <c r="I63" s="16">
        <v>0.42986111111111114</v>
      </c>
      <c r="J63" s="17">
        <f t="shared" si="0"/>
        <v>4.9305555555555602E-2</v>
      </c>
      <c r="K63" s="18">
        <f t="shared" si="1"/>
        <v>71</v>
      </c>
      <c r="L63" s="15">
        <v>43.900999999999996</v>
      </c>
      <c r="M63" s="19">
        <f t="shared" si="2"/>
        <v>37.099436619718304</v>
      </c>
      <c r="N63" s="15"/>
      <c r="O63" s="17">
        <v>2.6041666666666664E-2</v>
      </c>
      <c r="P63" s="18">
        <f t="shared" si="3"/>
        <v>37</v>
      </c>
      <c r="Q63" s="20">
        <v>2.5</v>
      </c>
      <c r="R63" s="18">
        <f t="shared" si="4"/>
        <v>39.5</v>
      </c>
      <c r="S63" s="16">
        <v>1.0416666666666668E-2</v>
      </c>
      <c r="T63" s="18">
        <f t="shared" si="5"/>
        <v>15</v>
      </c>
      <c r="U63" s="19">
        <v>7</v>
      </c>
      <c r="V63" s="19">
        <v>9</v>
      </c>
      <c r="W63" s="19">
        <f t="shared" si="6"/>
        <v>16</v>
      </c>
      <c r="X63" s="18">
        <f t="shared" si="7"/>
        <v>70.5</v>
      </c>
      <c r="Y63" s="19">
        <f t="shared" si="8"/>
        <v>36.445639051502248</v>
      </c>
      <c r="Z63" s="19">
        <f t="shared" si="9"/>
        <v>48.33137614678899</v>
      </c>
      <c r="AA63" s="19">
        <f t="shared" si="10"/>
        <v>50.654999999999994</v>
      </c>
      <c r="AB63" s="21">
        <f t="shared" si="11"/>
        <v>0.73239436619718312</v>
      </c>
      <c r="AC63" s="15"/>
      <c r="AD63" s="19">
        <v>1</v>
      </c>
      <c r="AE63" s="19">
        <v>2</v>
      </c>
      <c r="AF63" s="19">
        <f t="shared" si="12"/>
        <v>3</v>
      </c>
      <c r="AG63" s="22">
        <f t="shared" si="13"/>
        <v>72.166027397260279</v>
      </c>
      <c r="AH63" s="21">
        <f t="shared" si="14"/>
        <v>0.51408450704225339</v>
      </c>
      <c r="AI63" s="15"/>
      <c r="AJ63" s="23">
        <f t="shared" si="15"/>
        <v>32.152845070422536</v>
      </c>
    </row>
    <row r="64" spans="1:36" x14ac:dyDescent="0.35">
      <c r="A64" s="33">
        <v>47</v>
      </c>
      <c r="B64" t="s">
        <v>43</v>
      </c>
      <c r="C64" t="s">
        <v>65</v>
      </c>
      <c r="F64" t="s">
        <v>233</v>
      </c>
      <c r="G64" t="s">
        <v>379</v>
      </c>
      <c r="H64" s="7">
        <v>0.62986111111111109</v>
      </c>
      <c r="I64" s="7">
        <v>0.7416666666666667</v>
      </c>
      <c r="J64" s="8">
        <f t="shared" si="0"/>
        <v>0.1118055555555556</v>
      </c>
      <c r="K64" s="11">
        <f t="shared" si="1"/>
        <v>161</v>
      </c>
      <c r="L64">
        <v>103.2</v>
      </c>
      <c r="M64" s="9">
        <f t="shared" si="2"/>
        <v>38.45962732919255</v>
      </c>
      <c r="O64" s="8">
        <v>6.2152777777777779E-2</v>
      </c>
      <c r="P64" s="11">
        <f t="shared" si="3"/>
        <v>89</v>
      </c>
      <c r="Q64" s="10">
        <v>8.5</v>
      </c>
      <c r="R64" s="11">
        <f t="shared" si="4"/>
        <v>97.5</v>
      </c>
      <c r="S64" s="7">
        <v>2.2222222222222223E-2</v>
      </c>
      <c r="T64" s="11">
        <f t="shared" si="5"/>
        <v>32</v>
      </c>
      <c r="U64" s="9">
        <v>12</v>
      </c>
      <c r="V64" s="9">
        <v>19</v>
      </c>
      <c r="W64" s="9">
        <f t="shared" si="6"/>
        <v>31</v>
      </c>
      <c r="X64" s="11">
        <f t="shared" si="7"/>
        <v>160.5</v>
      </c>
      <c r="Y64" s="9">
        <f t="shared" si="8"/>
        <v>30.038759689922479</v>
      </c>
      <c r="Z64" s="9">
        <f t="shared" si="9"/>
        <v>47.814671814671819</v>
      </c>
      <c r="AA64" s="9">
        <f t="shared" si="10"/>
        <v>51.173553719008268</v>
      </c>
      <c r="AB64" s="12">
        <f t="shared" si="11"/>
        <v>0.75155279503105588</v>
      </c>
      <c r="AD64" s="9">
        <v>3</v>
      </c>
      <c r="AE64" s="9">
        <v>5.5</v>
      </c>
      <c r="AF64" s="9">
        <f t="shared" si="12"/>
        <v>8.5</v>
      </c>
      <c r="AG64" s="13">
        <f t="shared" si="13"/>
        <v>69.573033707865164</v>
      </c>
      <c r="AH64" s="12">
        <f t="shared" si="14"/>
        <v>0.55279503105590067</v>
      </c>
      <c r="AJ64" s="14">
        <f t="shared" si="15"/>
        <v>77.56024844720497</v>
      </c>
    </row>
    <row r="65" spans="1:36" ht="29" x14ac:dyDescent="0.35">
      <c r="A65" s="33">
        <v>47</v>
      </c>
      <c r="B65" t="s">
        <v>43</v>
      </c>
      <c r="C65" t="s">
        <v>45</v>
      </c>
      <c r="F65" t="s">
        <v>234</v>
      </c>
      <c r="G65" s="37" t="s">
        <v>386</v>
      </c>
      <c r="H65" s="7">
        <v>0.61111111111111116</v>
      </c>
      <c r="I65" s="7">
        <v>0.69097222222222221</v>
      </c>
      <c r="J65" s="8">
        <f t="shared" si="0"/>
        <v>7.9861111111111049E-2</v>
      </c>
      <c r="K65" s="11">
        <f t="shared" si="1"/>
        <v>115</v>
      </c>
      <c r="L65">
        <v>127.00999999999999</v>
      </c>
      <c r="M65" s="9">
        <f t="shared" si="2"/>
        <v>66.266086956521733</v>
      </c>
      <c r="O65" s="8">
        <v>5.7291666666666671E-2</v>
      </c>
      <c r="P65" s="11">
        <f t="shared" si="3"/>
        <v>82</v>
      </c>
      <c r="Q65" s="10">
        <v>3</v>
      </c>
      <c r="R65" s="11">
        <f t="shared" si="4"/>
        <v>85</v>
      </c>
      <c r="S65" s="7">
        <v>9.7222222222222224E-3</v>
      </c>
      <c r="T65" s="11">
        <f t="shared" si="5"/>
        <v>14</v>
      </c>
      <c r="U65" s="9">
        <v>4.5</v>
      </c>
      <c r="V65" s="9">
        <v>11</v>
      </c>
      <c r="W65" s="9">
        <f t="shared" si="6"/>
        <v>15.5</v>
      </c>
      <c r="X65" s="11">
        <f t="shared" si="7"/>
        <v>114.5</v>
      </c>
      <c r="Y65" s="9">
        <f t="shared" si="8"/>
        <v>12.203763483190301</v>
      </c>
      <c r="Z65" s="9">
        <f t="shared" si="9"/>
        <v>76.975757575757569</v>
      </c>
      <c r="AA65" s="9">
        <f t="shared" si="10"/>
        <v>79.381249999999994</v>
      </c>
      <c r="AB65" s="12">
        <f t="shared" si="11"/>
        <v>0.83478260869565213</v>
      </c>
      <c r="AD65" s="9">
        <v>3</v>
      </c>
      <c r="AE65" s="9">
        <v>6.5</v>
      </c>
      <c r="AF65" s="9">
        <f t="shared" si="12"/>
        <v>9.5</v>
      </c>
      <c r="AG65" s="13">
        <f t="shared" si="13"/>
        <v>100.93509933774834</v>
      </c>
      <c r="AH65" s="12">
        <f t="shared" si="14"/>
        <v>0.65652173913043477</v>
      </c>
      <c r="AJ65" s="14">
        <f t="shared" si="15"/>
        <v>106.02573913043477</v>
      </c>
    </row>
    <row r="66" spans="1:36" x14ac:dyDescent="0.35">
      <c r="A66" s="33">
        <v>47</v>
      </c>
      <c r="B66" t="s">
        <v>43</v>
      </c>
      <c r="C66" t="s">
        <v>67</v>
      </c>
      <c r="F66" t="s">
        <v>235</v>
      </c>
      <c r="G66" t="s">
        <v>379</v>
      </c>
      <c r="H66" s="7">
        <v>0.63194444444444442</v>
      </c>
      <c r="I66" s="7">
        <v>0.69652777777777775</v>
      </c>
      <c r="J66" s="8">
        <f t="shared" si="0"/>
        <v>6.4583333333333326E-2</v>
      </c>
      <c r="K66" s="11">
        <f t="shared" si="1"/>
        <v>93</v>
      </c>
      <c r="L66">
        <v>74.536000000000001</v>
      </c>
      <c r="M66" s="9">
        <f t="shared" si="2"/>
        <v>48.087741935483869</v>
      </c>
      <c r="O66" s="8">
        <v>3.784722222222222E-2</v>
      </c>
      <c r="P66" s="11">
        <f t="shared" si="3"/>
        <v>54</v>
      </c>
      <c r="Q66" s="10">
        <v>1.5</v>
      </c>
      <c r="R66" s="11">
        <f t="shared" si="4"/>
        <v>55.5</v>
      </c>
      <c r="S66" s="7">
        <v>1.0416666666666666E-2</v>
      </c>
      <c r="T66" s="11">
        <f t="shared" si="5"/>
        <v>15</v>
      </c>
      <c r="U66" s="9">
        <v>5</v>
      </c>
      <c r="V66" s="9">
        <v>17</v>
      </c>
      <c r="W66" s="9">
        <f t="shared" si="6"/>
        <v>22</v>
      </c>
      <c r="X66" s="11">
        <f t="shared" si="7"/>
        <v>92.5</v>
      </c>
      <c r="Y66" s="9">
        <f t="shared" si="8"/>
        <v>29.515938606847698</v>
      </c>
      <c r="Z66" s="9">
        <f t="shared" si="9"/>
        <v>63.434893617021274</v>
      </c>
      <c r="AA66" s="9">
        <f t="shared" si="10"/>
        <v>64.813913043478266</v>
      </c>
      <c r="AB66" s="12">
        <f t="shared" si="11"/>
        <v>0.74193548387096764</v>
      </c>
      <c r="AD66" s="9">
        <v>2</v>
      </c>
      <c r="AE66" s="9">
        <v>4.5</v>
      </c>
      <c r="AF66" s="9">
        <f t="shared" si="12"/>
        <v>6.5</v>
      </c>
      <c r="AG66" s="13">
        <f t="shared" si="13"/>
        <v>91.268571428571434</v>
      </c>
      <c r="AH66" s="12">
        <f t="shared" si="14"/>
        <v>0.5268817204301075</v>
      </c>
      <c r="AJ66" s="14">
        <f t="shared" si="15"/>
        <v>55.300903225806444</v>
      </c>
    </row>
    <row r="67" spans="1:36" x14ac:dyDescent="0.35">
      <c r="A67" s="33">
        <v>47</v>
      </c>
      <c r="B67" t="s">
        <v>43</v>
      </c>
      <c r="C67" t="s">
        <v>72</v>
      </c>
      <c r="F67" t="s">
        <v>236</v>
      </c>
      <c r="G67" t="s">
        <v>408</v>
      </c>
      <c r="H67" s="7">
        <v>0.59513888888888888</v>
      </c>
      <c r="I67" s="7">
        <v>0.65625</v>
      </c>
      <c r="J67" s="8">
        <f t="shared" ref="J67:J130" si="16">+I67-H67</f>
        <v>6.1111111111111116E-2</v>
      </c>
      <c r="K67" s="11">
        <f t="shared" ref="K67:K130" si="17">+HOUR(J67)*60+MINUTE(J67)</f>
        <v>88</v>
      </c>
      <c r="L67">
        <v>86.204999999999998</v>
      </c>
      <c r="M67" s="9">
        <f t="shared" ref="M67:M130" si="18">+L67/(K67/60)</f>
        <v>58.776136363636368</v>
      </c>
      <c r="O67" s="8">
        <v>4.4444444444444439E-2</v>
      </c>
      <c r="P67" s="11">
        <f t="shared" ref="P67:P130" si="19">+HOUR(O67)*60+MINUTE(O67)</f>
        <v>64</v>
      </c>
      <c r="Q67" s="10">
        <v>1</v>
      </c>
      <c r="R67" s="11">
        <f t="shared" ref="R67:R130" si="20">+P67+Q67</f>
        <v>65</v>
      </c>
      <c r="S67" s="7">
        <v>8.3333333333333332E-3</v>
      </c>
      <c r="T67" s="11">
        <f t="shared" ref="T67:T130" si="21">+HOUR(S67)*60+MINUTE(S67)</f>
        <v>12</v>
      </c>
      <c r="U67" s="9">
        <v>4</v>
      </c>
      <c r="V67" s="9">
        <v>7</v>
      </c>
      <c r="W67" s="9">
        <f t="shared" ref="W67:W130" si="22">+U67+V67</f>
        <v>11</v>
      </c>
      <c r="X67" s="11">
        <f t="shared" ref="X67:X130" si="23">+W67+T67+R67</f>
        <v>88</v>
      </c>
      <c r="Y67" s="9">
        <f t="shared" ref="Y67:Y130" si="24">+W67/L67*100</f>
        <v>12.760280726175976</v>
      </c>
      <c r="Z67" s="9">
        <f t="shared" ref="Z67:Z130" si="25">+L67/((X67-W67)/60)</f>
        <v>67.172727272727272</v>
      </c>
      <c r="AA67" s="9">
        <f t="shared" ref="AA67:AA130" si="26">+L67/((X67-W67-Q67)/60)</f>
        <v>68.056578947368422</v>
      </c>
      <c r="AB67" s="12">
        <f t="shared" ref="AB67:AB130" si="27">+M67/AA67</f>
        <v>0.86363636363636365</v>
      </c>
      <c r="AD67" s="9">
        <v>2</v>
      </c>
      <c r="AE67" s="9">
        <v>5.5</v>
      </c>
      <c r="AF67" s="9">
        <f t="shared" ref="AF67:AF130" si="28">+AE67+AD67</f>
        <v>7.5</v>
      </c>
      <c r="AG67" s="13">
        <f t="shared" ref="AG67:AG130" si="29">+L67/((R67-AF67)/60)</f>
        <v>89.953043478260867</v>
      </c>
      <c r="AH67" s="12">
        <f t="shared" ref="AH67:AH130" si="30">+M67/AG67</f>
        <v>0.65340909090909094</v>
      </c>
      <c r="AJ67" s="14">
        <f t="shared" ref="AJ67:AJ130" si="31">+AB67*L67</f>
        <v>74.44977272727273</v>
      </c>
    </row>
    <row r="68" spans="1:36" x14ac:dyDescent="0.35">
      <c r="A68" s="33">
        <v>47</v>
      </c>
      <c r="B68" t="s">
        <v>43</v>
      </c>
      <c r="C68" t="s">
        <v>62</v>
      </c>
      <c r="F68" t="s">
        <v>237</v>
      </c>
      <c r="G68" t="s">
        <v>395</v>
      </c>
      <c r="H68" s="7">
        <v>0.8520833333333333</v>
      </c>
      <c r="I68" s="7">
        <v>0.90486111111111112</v>
      </c>
      <c r="J68" s="8">
        <f t="shared" si="16"/>
        <v>5.2777777777777812E-2</v>
      </c>
      <c r="K68" s="11">
        <f t="shared" si="17"/>
        <v>76</v>
      </c>
      <c r="L68">
        <v>62.211999999999996</v>
      </c>
      <c r="M68" s="9">
        <f t="shared" si="18"/>
        <v>49.114736842105259</v>
      </c>
      <c r="O68" s="8">
        <v>3.4374999999999996E-2</v>
      </c>
      <c r="P68" s="11">
        <f t="shared" si="19"/>
        <v>49</v>
      </c>
      <c r="Q68" s="10">
        <v>-2.5</v>
      </c>
      <c r="R68" s="11">
        <f t="shared" si="20"/>
        <v>46.5</v>
      </c>
      <c r="S68" s="7">
        <v>9.0277777777777769E-3</v>
      </c>
      <c r="T68" s="11">
        <f t="shared" si="21"/>
        <v>13</v>
      </c>
      <c r="U68" s="9">
        <v>5.5</v>
      </c>
      <c r="V68" s="9">
        <v>10.5</v>
      </c>
      <c r="W68" s="9">
        <f t="shared" si="22"/>
        <v>16</v>
      </c>
      <c r="X68" s="11">
        <f t="shared" si="23"/>
        <v>75.5</v>
      </c>
      <c r="Y68" s="9">
        <f t="shared" si="24"/>
        <v>25.718510898218994</v>
      </c>
      <c r="Z68" s="9">
        <f t="shared" si="25"/>
        <v>62.734789915966381</v>
      </c>
      <c r="AA68" s="9">
        <f t="shared" si="26"/>
        <v>60.205161290322572</v>
      </c>
      <c r="AB68" s="12">
        <f t="shared" si="27"/>
        <v>0.81578947368421062</v>
      </c>
      <c r="AD68" s="9">
        <v>2</v>
      </c>
      <c r="AE68" s="9">
        <v>6</v>
      </c>
      <c r="AF68" s="9">
        <f t="shared" si="28"/>
        <v>8</v>
      </c>
      <c r="AG68" s="13">
        <f t="shared" si="29"/>
        <v>96.953766233766217</v>
      </c>
      <c r="AH68" s="12">
        <f t="shared" si="30"/>
        <v>0.50657894736842113</v>
      </c>
      <c r="AJ68" s="14">
        <f t="shared" si="31"/>
        <v>50.751894736842111</v>
      </c>
    </row>
    <row r="69" spans="1:36" x14ac:dyDescent="0.35">
      <c r="A69" s="33">
        <v>47</v>
      </c>
      <c r="B69" t="s">
        <v>43</v>
      </c>
      <c r="C69" t="s">
        <v>70</v>
      </c>
      <c r="F69" t="s">
        <v>238</v>
      </c>
      <c r="G69" t="s">
        <v>395</v>
      </c>
      <c r="H69" s="7">
        <v>0.80625000000000002</v>
      </c>
      <c r="I69" s="7">
        <v>0.87708333333333333</v>
      </c>
      <c r="J69" s="8">
        <f t="shared" si="16"/>
        <v>7.0833333333333304E-2</v>
      </c>
      <c r="K69" s="11">
        <f t="shared" si="17"/>
        <v>102</v>
      </c>
      <c r="L69">
        <v>87.944000000000003</v>
      </c>
      <c r="M69" s="9">
        <f t="shared" si="18"/>
        <v>51.731764705882355</v>
      </c>
      <c r="O69" s="8">
        <v>4.6180555555555558E-2</v>
      </c>
      <c r="P69" s="11">
        <f t="shared" si="19"/>
        <v>66</v>
      </c>
      <c r="Q69" s="10">
        <v>0.5</v>
      </c>
      <c r="R69" s="11">
        <f t="shared" si="20"/>
        <v>66.5</v>
      </c>
      <c r="S69" s="7">
        <v>1.1805555555555555E-2</v>
      </c>
      <c r="T69" s="11">
        <f t="shared" si="21"/>
        <v>17</v>
      </c>
      <c r="U69" s="9">
        <v>6</v>
      </c>
      <c r="V69" s="9">
        <v>12</v>
      </c>
      <c r="W69" s="9">
        <f t="shared" si="22"/>
        <v>18</v>
      </c>
      <c r="X69" s="11">
        <f t="shared" si="23"/>
        <v>101.5</v>
      </c>
      <c r="Y69" s="9">
        <f t="shared" si="24"/>
        <v>20.467570271991267</v>
      </c>
      <c r="Z69" s="9">
        <f t="shared" si="25"/>
        <v>63.193293413173656</v>
      </c>
      <c r="AA69" s="9">
        <f t="shared" si="26"/>
        <v>63.57397590361446</v>
      </c>
      <c r="AB69" s="12">
        <f t="shared" si="27"/>
        <v>0.81372549019607843</v>
      </c>
      <c r="AD69" s="9">
        <v>2.5</v>
      </c>
      <c r="AE69" s="9">
        <v>3.5</v>
      </c>
      <c r="AF69" s="9">
        <f t="shared" si="28"/>
        <v>6</v>
      </c>
      <c r="AG69" s="13">
        <f t="shared" si="29"/>
        <v>87.217190082644635</v>
      </c>
      <c r="AH69" s="12">
        <f t="shared" si="30"/>
        <v>0.59313725490196079</v>
      </c>
      <c r="AJ69" s="14">
        <f t="shared" si="31"/>
        <v>71.562274509803927</v>
      </c>
    </row>
    <row r="70" spans="1:36" x14ac:dyDescent="0.35">
      <c r="A70" s="33">
        <v>47</v>
      </c>
      <c r="B70" t="s">
        <v>43</v>
      </c>
      <c r="C70" t="s">
        <v>55</v>
      </c>
      <c r="F70" t="s">
        <v>239</v>
      </c>
      <c r="G70" t="s">
        <v>410</v>
      </c>
      <c r="H70" s="7">
        <v>0.39166666666666666</v>
      </c>
      <c r="I70" s="7">
        <v>0.44097222222222221</v>
      </c>
      <c r="J70" s="8">
        <f t="shared" si="16"/>
        <v>4.9305555555555547E-2</v>
      </c>
      <c r="K70" s="11">
        <f t="shared" si="17"/>
        <v>71</v>
      </c>
      <c r="L70">
        <v>88.58</v>
      </c>
      <c r="M70" s="9">
        <f t="shared" si="18"/>
        <v>74.856338028169006</v>
      </c>
      <c r="O70" s="8">
        <v>3.5069444444444445E-2</v>
      </c>
      <c r="P70" s="11">
        <f t="shared" si="19"/>
        <v>50</v>
      </c>
      <c r="Q70" s="10">
        <v>4</v>
      </c>
      <c r="R70" s="11">
        <f t="shared" si="20"/>
        <v>54</v>
      </c>
      <c r="S70" s="7">
        <v>4.1666666666666666E-3</v>
      </c>
      <c r="T70" s="11">
        <f t="shared" si="21"/>
        <v>6</v>
      </c>
      <c r="U70" s="9">
        <v>3</v>
      </c>
      <c r="V70" s="9">
        <v>7.5</v>
      </c>
      <c r="W70" s="9">
        <f t="shared" si="22"/>
        <v>10.5</v>
      </c>
      <c r="X70" s="11">
        <f t="shared" si="23"/>
        <v>70.5</v>
      </c>
      <c r="Y70" s="9">
        <f t="shared" si="24"/>
        <v>11.853691578234365</v>
      </c>
      <c r="Z70" s="9">
        <f t="shared" si="25"/>
        <v>88.58</v>
      </c>
      <c r="AA70" s="9">
        <f t="shared" si="26"/>
        <v>94.907142857142858</v>
      </c>
      <c r="AB70" s="12">
        <f t="shared" si="27"/>
        <v>0.78873239436619713</v>
      </c>
      <c r="AD70" s="9">
        <v>2.5</v>
      </c>
      <c r="AE70" s="9">
        <v>5.5</v>
      </c>
      <c r="AF70" s="9">
        <f t="shared" si="28"/>
        <v>8</v>
      </c>
      <c r="AG70" s="13">
        <f t="shared" si="29"/>
        <v>115.53913043478259</v>
      </c>
      <c r="AH70" s="12">
        <f t="shared" si="30"/>
        <v>0.647887323943662</v>
      </c>
      <c r="AJ70" s="14">
        <f t="shared" si="31"/>
        <v>69.86591549295774</v>
      </c>
    </row>
    <row r="71" spans="1:36" x14ac:dyDescent="0.35">
      <c r="A71" s="33">
        <v>47</v>
      </c>
      <c r="B71" t="s">
        <v>43</v>
      </c>
      <c r="C71" t="s">
        <v>69</v>
      </c>
      <c r="F71" t="s">
        <v>240</v>
      </c>
      <c r="G71" t="s">
        <v>395</v>
      </c>
      <c r="H71" s="7">
        <v>0.6645833333333333</v>
      </c>
      <c r="I71" s="7">
        <v>0.73541666666666672</v>
      </c>
      <c r="J71" s="8">
        <f t="shared" si="16"/>
        <v>7.0833333333333415E-2</v>
      </c>
      <c r="K71" s="11">
        <f t="shared" si="17"/>
        <v>102</v>
      </c>
      <c r="L71">
        <v>87.944000000000003</v>
      </c>
      <c r="M71" s="9">
        <f t="shared" si="18"/>
        <v>51.731764705882355</v>
      </c>
      <c r="O71" s="8">
        <v>4.7569444444444442E-2</v>
      </c>
      <c r="P71" s="11">
        <f t="shared" si="19"/>
        <v>68</v>
      </c>
      <c r="Q71" s="10">
        <v>1</v>
      </c>
      <c r="R71" s="11">
        <f t="shared" si="20"/>
        <v>69</v>
      </c>
      <c r="S71" s="7">
        <v>1.2500000000000001E-2</v>
      </c>
      <c r="T71" s="11">
        <f t="shared" si="21"/>
        <v>18</v>
      </c>
      <c r="U71" s="9">
        <v>5.5</v>
      </c>
      <c r="V71" s="9">
        <v>9</v>
      </c>
      <c r="W71" s="9">
        <f t="shared" si="22"/>
        <v>14.5</v>
      </c>
      <c r="X71" s="11">
        <f t="shared" si="23"/>
        <v>101.5</v>
      </c>
      <c r="Y71" s="9">
        <f t="shared" si="24"/>
        <v>16.487764941326301</v>
      </c>
      <c r="Z71" s="9">
        <f t="shared" si="25"/>
        <v>60.651034482758625</v>
      </c>
      <c r="AA71" s="9">
        <f t="shared" si="26"/>
        <v>61.356279069767446</v>
      </c>
      <c r="AB71" s="12">
        <f t="shared" si="27"/>
        <v>0.84313725490196079</v>
      </c>
      <c r="AD71" s="9">
        <v>2.5</v>
      </c>
      <c r="AE71" s="9">
        <v>3.5</v>
      </c>
      <c r="AF71" s="9">
        <f t="shared" si="28"/>
        <v>6</v>
      </c>
      <c r="AG71" s="13">
        <f t="shared" si="29"/>
        <v>83.756190476190469</v>
      </c>
      <c r="AH71" s="12">
        <f t="shared" si="30"/>
        <v>0.61764705882352955</v>
      </c>
      <c r="AJ71" s="14">
        <f t="shared" si="31"/>
        <v>74.148862745098043</v>
      </c>
    </row>
    <row r="72" spans="1:36" x14ac:dyDescent="0.35">
      <c r="A72" s="33">
        <v>47</v>
      </c>
      <c r="B72" t="s">
        <v>43</v>
      </c>
      <c r="C72" t="s">
        <v>66</v>
      </c>
      <c r="F72" t="s">
        <v>241</v>
      </c>
      <c r="G72" t="s">
        <v>379</v>
      </c>
      <c r="H72" s="7">
        <v>0.79722222222222228</v>
      </c>
      <c r="I72" s="7">
        <v>0.89513888888888893</v>
      </c>
      <c r="J72" s="8">
        <f t="shared" si="16"/>
        <v>9.7916666666666652E-2</v>
      </c>
      <c r="K72" s="11">
        <f t="shared" si="17"/>
        <v>141</v>
      </c>
      <c r="L72">
        <v>85.710000000000008</v>
      </c>
      <c r="M72" s="9">
        <f t="shared" si="18"/>
        <v>36.472340425531918</v>
      </c>
      <c r="O72" s="8">
        <v>5.0347222222222224E-2</v>
      </c>
      <c r="P72" s="11">
        <f t="shared" si="19"/>
        <v>72</v>
      </c>
      <c r="Q72" s="10">
        <v>8.5</v>
      </c>
      <c r="R72" s="11">
        <f t="shared" si="20"/>
        <v>80.5</v>
      </c>
      <c r="S72" s="7">
        <v>2.0138888888888887E-2</v>
      </c>
      <c r="T72" s="11">
        <f t="shared" si="21"/>
        <v>29</v>
      </c>
      <c r="U72" s="9">
        <v>11.5</v>
      </c>
      <c r="V72" s="9">
        <v>19.5</v>
      </c>
      <c r="W72" s="9">
        <f t="shared" si="22"/>
        <v>31</v>
      </c>
      <c r="X72" s="11">
        <f t="shared" si="23"/>
        <v>140.5</v>
      </c>
      <c r="Y72" s="9">
        <f t="shared" si="24"/>
        <v>36.16847509042119</v>
      </c>
      <c r="Z72" s="9">
        <f t="shared" si="25"/>
        <v>46.964383561643842</v>
      </c>
      <c r="AA72" s="9">
        <f t="shared" si="26"/>
        <v>50.916831683168319</v>
      </c>
      <c r="AB72" s="12">
        <f t="shared" si="27"/>
        <v>0.71631205673758869</v>
      </c>
      <c r="AD72" s="9">
        <v>2.5</v>
      </c>
      <c r="AE72" s="9">
        <v>4</v>
      </c>
      <c r="AF72" s="9">
        <f t="shared" si="28"/>
        <v>6.5</v>
      </c>
      <c r="AG72" s="13">
        <f t="shared" si="29"/>
        <v>69.494594594594602</v>
      </c>
      <c r="AH72" s="12">
        <f t="shared" si="30"/>
        <v>0.52482269503546097</v>
      </c>
      <c r="AJ72" s="14">
        <f t="shared" si="31"/>
        <v>61.395106382978732</v>
      </c>
    </row>
    <row r="73" spans="1:36" x14ac:dyDescent="0.35">
      <c r="A73" s="33">
        <v>47</v>
      </c>
      <c r="B73" t="s">
        <v>43</v>
      </c>
      <c r="C73" t="s">
        <v>47</v>
      </c>
      <c r="F73" t="s">
        <v>242</v>
      </c>
      <c r="G73" t="s">
        <v>379</v>
      </c>
      <c r="H73" s="7">
        <v>0.63541666666666663</v>
      </c>
      <c r="I73" s="7">
        <v>0.71458333333333335</v>
      </c>
      <c r="J73" s="8">
        <f t="shared" si="16"/>
        <v>7.9166666666666718E-2</v>
      </c>
      <c r="K73" s="11">
        <f t="shared" si="17"/>
        <v>114</v>
      </c>
      <c r="L73">
        <v>152.059</v>
      </c>
      <c r="M73" s="9">
        <f t="shared" si="18"/>
        <v>80.031052631578945</v>
      </c>
      <c r="O73" s="8">
        <v>5.486111111111111E-2</v>
      </c>
      <c r="P73" s="11">
        <f t="shared" si="19"/>
        <v>79</v>
      </c>
      <c r="Q73" s="10">
        <v>0</v>
      </c>
      <c r="R73" s="11">
        <f t="shared" si="20"/>
        <v>79</v>
      </c>
      <c r="S73" s="7">
        <v>7.6388888888888895E-3</v>
      </c>
      <c r="T73" s="11">
        <f t="shared" si="21"/>
        <v>11</v>
      </c>
      <c r="U73" s="9">
        <v>6</v>
      </c>
      <c r="V73" s="9">
        <v>18</v>
      </c>
      <c r="W73" s="9">
        <f t="shared" si="22"/>
        <v>24</v>
      </c>
      <c r="X73" s="11">
        <f t="shared" si="23"/>
        <v>114</v>
      </c>
      <c r="Y73" s="9">
        <f t="shared" si="24"/>
        <v>15.78334725336876</v>
      </c>
      <c r="Z73" s="9">
        <f t="shared" si="25"/>
        <v>101.37266666666666</v>
      </c>
      <c r="AA73" s="9">
        <f t="shared" si="26"/>
        <v>101.37266666666666</v>
      </c>
      <c r="AB73" s="12">
        <f t="shared" si="27"/>
        <v>0.78947368421052633</v>
      </c>
      <c r="AD73" s="9">
        <v>3.5</v>
      </c>
      <c r="AE73" s="9">
        <v>13</v>
      </c>
      <c r="AF73" s="9">
        <f t="shared" si="28"/>
        <v>16.5</v>
      </c>
      <c r="AG73" s="13">
        <f t="shared" si="29"/>
        <v>145.97663999999997</v>
      </c>
      <c r="AH73" s="12">
        <f t="shared" si="30"/>
        <v>0.54824561403508776</v>
      </c>
      <c r="AJ73" s="14">
        <f t="shared" si="31"/>
        <v>120.04657894736842</v>
      </c>
    </row>
    <row r="74" spans="1:36" x14ac:dyDescent="0.35">
      <c r="A74" s="33">
        <v>47</v>
      </c>
      <c r="B74" t="s">
        <v>43</v>
      </c>
      <c r="C74" t="s">
        <v>61</v>
      </c>
      <c r="F74" t="s">
        <v>243</v>
      </c>
      <c r="G74" t="s">
        <v>395</v>
      </c>
      <c r="H74" s="7">
        <v>0.67847222222222225</v>
      </c>
      <c r="I74" s="7">
        <v>0.72986111111111107</v>
      </c>
      <c r="J74" s="8">
        <f t="shared" si="16"/>
        <v>5.1388888888888817E-2</v>
      </c>
      <c r="K74" s="11">
        <f t="shared" si="17"/>
        <v>74</v>
      </c>
      <c r="L74">
        <v>62.212000000000003</v>
      </c>
      <c r="M74" s="9">
        <f t="shared" si="18"/>
        <v>50.442162162162163</v>
      </c>
      <c r="O74" s="8">
        <v>3.4722222222222224E-2</v>
      </c>
      <c r="P74" s="11">
        <f t="shared" si="19"/>
        <v>50</v>
      </c>
      <c r="Q74" s="10">
        <v>-4.5</v>
      </c>
      <c r="R74" s="11">
        <f t="shared" si="20"/>
        <v>45.5</v>
      </c>
      <c r="S74" s="7">
        <v>9.0277777777777769E-3</v>
      </c>
      <c r="T74" s="11">
        <f t="shared" si="21"/>
        <v>13</v>
      </c>
      <c r="U74" s="9">
        <v>5</v>
      </c>
      <c r="V74" s="9">
        <v>10.5</v>
      </c>
      <c r="W74" s="9">
        <f t="shared" si="22"/>
        <v>15.5</v>
      </c>
      <c r="X74" s="11">
        <f t="shared" si="23"/>
        <v>74</v>
      </c>
      <c r="Y74" s="9">
        <f t="shared" si="24"/>
        <v>24.914807432649649</v>
      </c>
      <c r="Z74" s="9">
        <f t="shared" si="25"/>
        <v>63.807179487179489</v>
      </c>
      <c r="AA74" s="9">
        <f t="shared" si="26"/>
        <v>59.249523809523808</v>
      </c>
      <c r="AB74" s="12">
        <f t="shared" si="27"/>
        <v>0.85135135135135143</v>
      </c>
      <c r="AD74" s="9">
        <v>2</v>
      </c>
      <c r="AE74" s="9">
        <v>6</v>
      </c>
      <c r="AF74" s="9">
        <f t="shared" si="28"/>
        <v>8</v>
      </c>
      <c r="AG74" s="13">
        <f t="shared" si="29"/>
        <v>99.539200000000008</v>
      </c>
      <c r="AH74" s="12">
        <f t="shared" si="30"/>
        <v>0.50675675675675669</v>
      </c>
      <c r="AJ74" s="14">
        <f t="shared" si="31"/>
        <v>52.964270270270276</v>
      </c>
    </row>
    <row r="75" spans="1:36" x14ac:dyDescent="0.35">
      <c r="A75" s="33">
        <v>47</v>
      </c>
      <c r="B75" t="s">
        <v>43</v>
      </c>
      <c r="C75" t="s">
        <v>53</v>
      </c>
      <c r="F75" t="s">
        <v>244</v>
      </c>
      <c r="G75" t="s">
        <v>408</v>
      </c>
      <c r="H75" s="7">
        <v>0.39513888888888887</v>
      </c>
      <c r="I75" s="7">
        <v>0.4826388888888889</v>
      </c>
      <c r="J75" s="8">
        <f t="shared" si="16"/>
        <v>8.7500000000000022E-2</v>
      </c>
      <c r="K75" s="11">
        <f t="shared" si="17"/>
        <v>126</v>
      </c>
      <c r="L75">
        <v>147.24300000000002</v>
      </c>
      <c r="M75" s="9">
        <f t="shared" si="18"/>
        <v>70.11571428571429</v>
      </c>
      <c r="O75" s="8">
        <v>6.458333333333334E-2</v>
      </c>
      <c r="P75" s="11">
        <f t="shared" si="19"/>
        <v>93</v>
      </c>
      <c r="Q75" s="10">
        <v>3.5</v>
      </c>
      <c r="R75" s="11">
        <f t="shared" si="20"/>
        <v>96.5</v>
      </c>
      <c r="S75" s="7">
        <v>6.9444444444444449E-3</v>
      </c>
      <c r="T75" s="11">
        <f t="shared" si="21"/>
        <v>10</v>
      </c>
      <c r="U75" s="9">
        <v>6</v>
      </c>
      <c r="V75" s="9">
        <v>13.5</v>
      </c>
      <c r="W75" s="9">
        <f t="shared" si="22"/>
        <v>19.5</v>
      </c>
      <c r="X75" s="11">
        <f t="shared" si="23"/>
        <v>126</v>
      </c>
      <c r="Y75" s="9">
        <f t="shared" si="24"/>
        <v>13.243413948371058</v>
      </c>
      <c r="Z75" s="9">
        <f t="shared" si="25"/>
        <v>82.95380281690143</v>
      </c>
      <c r="AA75" s="9">
        <f t="shared" si="26"/>
        <v>85.772621359223322</v>
      </c>
      <c r="AB75" s="12">
        <f t="shared" si="27"/>
        <v>0.81746031746031733</v>
      </c>
      <c r="AD75" s="9">
        <v>4.5</v>
      </c>
      <c r="AE75" s="9">
        <v>6.5</v>
      </c>
      <c r="AF75" s="9">
        <f t="shared" si="28"/>
        <v>11</v>
      </c>
      <c r="AG75" s="13">
        <f t="shared" si="29"/>
        <v>103.3284210526316</v>
      </c>
      <c r="AH75" s="12">
        <f t="shared" si="30"/>
        <v>0.67857142857142849</v>
      </c>
      <c r="AJ75" s="14">
        <f t="shared" si="31"/>
        <v>120.36530952380953</v>
      </c>
    </row>
    <row r="76" spans="1:36" x14ac:dyDescent="0.35">
      <c r="A76" s="33">
        <v>47</v>
      </c>
      <c r="B76" t="s">
        <v>43</v>
      </c>
      <c r="C76" t="s">
        <v>64</v>
      </c>
      <c r="F76" t="s">
        <v>245</v>
      </c>
      <c r="G76" t="s">
        <v>410</v>
      </c>
      <c r="H76" s="7">
        <v>0.58958333333333335</v>
      </c>
      <c r="I76" s="7">
        <v>0.63541666666666663</v>
      </c>
      <c r="J76" s="8">
        <f t="shared" si="16"/>
        <v>4.5833333333333282E-2</v>
      </c>
      <c r="K76" s="11">
        <f t="shared" si="17"/>
        <v>66</v>
      </c>
      <c r="L76">
        <v>53.06</v>
      </c>
      <c r="M76" s="9">
        <f t="shared" si="18"/>
        <v>48.236363636363635</v>
      </c>
      <c r="O76" s="8">
        <v>3.0555555555555555E-2</v>
      </c>
      <c r="P76" s="11">
        <f t="shared" si="19"/>
        <v>44</v>
      </c>
      <c r="Q76" s="10">
        <v>1</v>
      </c>
      <c r="R76" s="11">
        <f t="shared" si="20"/>
        <v>45</v>
      </c>
      <c r="S76" s="7">
        <v>7.6388888888888895E-3</v>
      </c>
      <c r="T76" s="11">
        <f t="shared" si="21"/>
        <v>11</v>
      </c>
      <c r="U76" s="9">
        <v>4.5</v>
      </c>
      <c r="V76" s="9">
        <v>5.5</v>
      </c>
      <c r="W76" s="9">
        <f t="shared" si="22"/>
        <v>10</v>
      </c>
      <c r="X76" s="11">
        <f t="shared" si="23"/>
        <v>66</v>
      </c>
      <c r="Y76" s="9">
        <f t="shared" si="24"/>
        <v>18.846588767433094</v>
      </c>
      <c r="Z76" s="9">
        <f t="shared" si="25"/>
        <v>56.85</v>
      </c>
      <c r="AA76" s="9">
        <f t="shared" si="26"/>
        <v>57.88363636363637</v>
      </c>
      <c r="AB76" s="12">
        <f t="shared" si="27"/>
        <v>0.83333333333333326</v>
      </c>
      <c r="AD76" s="9">
        <v>1</v>
      </c>
      <c r="AE76" s="9">
        <v>4.5</v>
      </c>
      <c r="AF76" s="9">
        <f t="shared" si="28"/>
        <v>5.5</v>
      </c>
      <c r="AG76" s="13">
        <f t="shared" si="29"/>
        <v>80.59746835443039</v>
      </c>
      <c r="AH76" s="12">
        <f t="shared" si="30"/>
        <v>0.5984848484848484</v>
      </c>
      <c r="AJ76" s="14">
        <f t="shared" si="31"/>
        <v>44.216666666666661</v>
      </c>
    </row>
    <row r="77" spans="1:36" x14ac:dyDescent="0.35">
      <c r="A77" s="33">
        <v>47</v>
      </c>
      <c r="B77" t="s">
        <v>43</v>
      </c>
      <c r="C77" t="s">
        <v>46</v>
      </c>
      <c r="F77" t="s">
        <v>246</v>
      </c>
      <c r="G77" t="s">
        <v>387</v>
      </c>
      <c r="H77" s="7">
        <v>0.76736111111111116</v>
      </c>
      <c r="I77" s="7">
        <v>0.85069444444444442</v>
      </c>
      <c r="J77" s="8">
        <f t="shared" si="16"/>
        <v>8.3333333333333259E-2</v>
      </c>
      <c r="K77" s="11">
        <f t="shared" si="17"/>
        <v>120</v>
      </c>
      <c r="L77">
        <v>127.01</v>
      </c>
      <c r="M77" s="9">
        <f t="shared" si="18"/>
        <v>63.505000000000003</v>
      </c>
      <c r="O77" s="8">
        <v>5.6597222222222229E-2</v>
      </c>
      <c r="P77" s="11">
        <f t="shared" si="19"/>
        <v>81</v>
      </c>
      <c r="Q77" s="10">
        <v>7.5</v>
      </c>
      <c r="R77" s="11">
        <f t="shared" si="20"/>
        <v>88.5</v>
      </c>
      <c r="S77" s="7">
        <v>9.7222222222222224E-3</v>
      </c>
      <c r="T77" s="11">
        <f t="shared" si="21"/>
        <v>14</v>
      </c>
      <c r="U77" s="9">
        <v>6</v>
      </c>
      <c r="V77" s="9">
        <v>11</v>
      </c>
      <c r="W77" s="9">
        <f t="shared" si="22"/>
        <v>17</v>
      </c>
      <c r="X77" s="11">
        <f t="shared" si="23"/>
        <v>119.5</v>
      </c>
      <c r="Y77" s="9">
        <f t="shared" si="24"/>
        <v>13.384772852531295</v>
      </c>
      <c r="Z77" s="9">
        <f t="shared" si="25"/>
        <v>74.347317073170743</v>
      </c>
      <c r="AA77" s="9">
        <f t="shared" si="26"/>
        <v>80.216842105263169</v>
      </c>
      <c r="AB77" s="12">
        <f t="shared" si="27"/>
        <v>0.79166666666666663</v>
      </c>
      <c r="AD77" s="9">
        <v>3</v>
      </c>
      <c r="AE77" s="9">
        <v>6.5</v>
      </c>
      <c r="AF77" s="9">
        <f t="shared" si="28"/>
        <v>9.5</v>
      </c>
      <c r="AG77" s="13">
        <f t="shared" si="29"/>
        <v>96.463291139240511</v>
      </c>
      <c r="AH77" s="12">
        <f t="shared" si="30"/>
        <v>0.65833333333333333</v>
      </c>
      <c r="AJ77" s="14">
        <f t="shared" si="31"/>
        <v>100.54958333333333</v>
      </c>
    </row>
    <row r="78" spans="1:36" x14ac:dyDescent="0.35">
      <c r="A78" s="33">
        <v>47</v>
      </c>
      <c r="B78" t="s">
        <v>43</v>
      </c>
      <c r="C78" t="s">
        <v>68</v>
      </c>
      <c r="F78" t="s">
        <v>247</v>
      </c>
      <c r="G78" t="s">
        <v>379</v>
      </c>
      <c r="H78" s="7">
        <v>0.84513888888888888</v>
      </c>
      <c r="I78" s="7">
        <v>0.90972222222222221</v>
      </c>
      <c r="J78" s="8">
        <f t="shared" si="16"/>
        <v>6.4583333333333326E-2</v>
      </c>
      <c r="K78" s="11">
        <f t="shared" si="17"/>
        <v>93</v>
      </c>
      <c r="L78">
        <v>74.536000000000001</v>
      </c>
      <c r="M78" s="9">
        <f t="shared" si="18"/>
        <v>48.087741935483869</v>
      </c>
      <c r="O78" s="8">
        <v>3.8194444444444448E-2</v>
      </c>
      <c r="P78" s="11">
        <f t="shared" si="19"/>
        <v>55</v>
      </c>
      <c r="Q78" s="10">
        <v>1</v>
      </c>
      <c r="R78" s="11">
        <f t="shared" si="20"/>
        <v>56</v>
      </c>
      <c r="S78" s="7">
        <v>1.0416666666666668E-2</v>
      </c>
      <c r="T78" s="11">
        <f t="shared" si="21"/>
        <v>15</v>
      </c>
      <c r="U78" s="9">
        <v>6</v>
      </c>
      <c r="V78" s="9">
        <v>16</v>
      </c>
      <c r="W78" s="9">
        <f t="shared" si="22"/>
        <v>22</v>
      </c>
      <c r="X78" s="11">
        <f t="shared" si="23"/>
        <v>93</v>
      </c>
      <c r="Y78" s="9">
        <f t="shared" si="24"/>
        <v>29.515938606847698</v>
      </c>
      <c r="Z78" s="9">
        <f t="shared" si="25"/>
        <v>62.988169014084505</v>
      </c>
      <c r="AA78" s="9">
        <f t="shared" si="26"/>
        <v>63.887999999999998</v>
      </c>
      <c r="AB78" s="12">
        <f t="shared" si="27"/>
        <v>0.75268817204301075</v>
      </c>
      <c r="AD78" s="9">
        <v>2</v>
      </c>
      <c r="AE78" s="9">
        <v>4.5</v>
      </c>
      <c r="AF78" s="9">
        <f t="shared" si="28"/>
        <v>6.5</v>
      </c>
      <c r="AG78" s="13">
        <f t="shared" si="29"/>
        <v>90.346666666666678</v>
      </c>
      <c r="AH78" s="12">
        <f t="shared" si="30"/>
        <v>0.53225806451612889</v>
      </c>
      <c r="AJ78" s="14">
        <f t="shared" si="31"/>
        <v>56.102365591397849</v>
      </c>
    </row>
    <row r="79" spans="1:36" x14ac:dyDescent="0.35">
      <c r="A79" s="33">
        <v>47</v>
      </c>
      <c r="B79" t="s">
        <v>43</v>
      </c>
      <c r="C79" t="s">
        <v>71</v>
      </c>
      <c r="F79" t="s">
        <v>248</v>
      </c>
      <c r="G79" t="s">
        <v>408</v>
      </c>
      <c r="H79" s="7">
        <v>0.63541666666666663</v>
      </c>
      <c r="I79" s="7">
        <v>0.6958333333333333</v>
      </c>
      <c r="J79" s="8">
        <f t="shared" si="16"/>
        <v>6.0416666666666674E-2</v>
      </c>
      <c r="K79" s="11">
        <f t="shared" si="17"/>
        <v>87</v>
      </c>
      <c r="L79">
        <v>86.204999999999998</v>
      </c>
      <c r="M79" s="9">
        <f t="shared" si="18"/>
        <v>59.451724137931038</v>
      </c>
      <c r="O79" s="8">
        <v>4.2361111111111113E-2</v>
      </c>
      <c r="P79" s="11">
        <f t="shared" si="19"/>
        <v>61</v>
      </c>
      <c r="Q79" s="10">
        <v>2.5</v>
      </c>
      <c r="R79" s="11">
        <f t="shared" si="20"/>
        <v>63.5</v>
      </c>
      <c r="S79" s="7">
        <v>7.6388888888888895E-3</v>
      </c>
      <c r="T79" s="11">
        <f t="shared" si="21"/>
        <v>11</v>
      </c>
      <c r="U79" s="9">
        <v>5</v>
      </c>
      <c r="V79" s="9">
        <v>7.5</v>
      </c>
      <c r="W79" s="9">
        <f t="shared" si="22"/>
        <v>12.5</v>
      </c>
      <c r="X79" s="11">
        <f t="shared" si="23"/>
        <v>87</v>
      </c>
      <c r="Y79" s="9">
        <f t="shared" si="24"/>
        <v>14.500319007018156</v>
      </c>
      <c r="Z79" s="9">
        <f t="shared" si="25"/>
        <v>69.426845637583895</v>
      </c>
      <c r="AA79" s="9">
        <f t="shared" si="26"/>
        <v>71.837500000000006</v>
      </c>
      <c r="AB79" s="12">
        <f t="shared" si="27"/>
        <v>0.82758620689655171</v>
      </c>
      <c r="AD79" s="9">
        <v>2</v>
      </c>
      <c r="AE79" s="9">
        <v>5.5</v>
      </c>
      <c r="AF79" s="9">
        <f t="shared" si="28"/>
        <v>7.5</v>
      </c>
      <c r="AG79" s="13">
        <f t="shared" si="29"/>
        <v>92.362499999999997</v>
      </c>
      <c r="AH79" s="12">
        <f t="shared" si="30"/>
        <v>0.64367816091954033</v>
      </c>
      <c r="AJ79" s="14">
        <f t="shared" si="31"/>
        <v>71.342068965517242</v>
      </c>
    </row>
    <row r="80" spans="1:36" x14ac:dyDescent="0.35">
      <c r="A80" s="33">
        <v>47</v>
      </c>
      <c r="B80" t="s">
        <v>43</v>
      </c>
      <c r="C80" t="s">
        <v>56</v>
      </c>
      <c r="F80" t="s">
        <v>249</v>
      </c>
      <c r="G80" t="s">
        <v>408</v>
      </c>
      <c r="H80" s="7">
        <v>0.55902777777777779</v>
      </c>
      <c r="I80" s="7">
        <v>0.60833333333333328</v>
      </c>
      <c r="J80" s="8">
        <f t="shared" si="16"/>
        <v>4.9305555555555491E-2</v>
      </c>
      <c r="K80" s="11">
        <f t="shared" si="17"/>
        <v>71</v>
      </c>
      <c r="L80">
        <v>88.58</v>
      </c>
      <c r="M80" s="9">
        <f t="shared" si="18"/>
        <v>74.856338028169006</v>
      </c>
      <c r="O80" s="8">
        <v>3.5763888888888887E-2</v>
      </c>
      <c r="P80" s="11">
        <f t="shared" si="19"/>
        <v>51</v>
      </c>
      <c r="Q80" s="10">
        <v>1.5</v>
      </c>
      <c r="R80" s="11">
        <f t="shared" si="20"/>
        <v>52.5</v>
      </c>
      <c r="S80" s="7">
        <v>4.1666666666666666E-3</v>
      </c>
      <c r="T80" s="11">
        <f t="shared" si="21"/>
        <v>6</v>
      </c>
      <c r="U80" s="9">
        <v>5.5</v>
      </c>
      <c r="V80" s="9">
        <v>6.5</v>
      </c>
      <c r="W80" s="9">
        <f t="shared" si="22"/>
        <v>12</v>
      </c>
      <c r="X80" s="11">
        <f t="shared" si="23"/>
        <v>70.5</v>
      </c>
      <c r="Y80" s="9">
        <f t="shared" si="24"/>
        <v>13.547076089410703</v>
      </c>
      <c r="Z80" s="9">
        <f t="shared" si="25"/>
        <v>90.851282051282055</v>
      </c>
      <c r="AA80" s="9">
        <f t="shared" si="26"/>
        <v>93.242105263157896</v>
      </c>
      <c r="AB80" s="12">
        <f t="shared" si="27"/>
        <v>0.80281690140845063</v>
      </c>
      <c r="AD80" s="9">
        <v>2.5</v>
      </c>
      <c r="AE80" s="9">
        <v>5.5</v>
      </c>
      <c r="AF80" s="9">
        <f t="shared" si="28"/>
        <v>8</v>
      </c>
      <c r="AG80" s="13">
        <f t="shared" si="29"/>
        <v>119.43370786516853</v>
      </c>
      <c r="AH80" s="12">
        <f t="shared" si="30"/>
        <v>0.62676056338028163</v>
      </c>
      <c r="AJ80" s="14">
        <f t="shared" si="31"/>
        <v>71.11352112676056</v>
      </c>
    </row>
    <row r="81" spans="1:36" x14ac:dyDescent="0.35">
      <c r="A81" s="33">
        <v>47</v>
      </c>
      <c r="B81" t="s">
        <v>43</v>
      </c>
      <c r="C81" t="s">
        <v>51</v>
      </c>
      <c r="F81" t="s">
        <v>250</v>
      </c>
      <c r="G81" t="s">
        <v>409</v>
      </c>
      <c r="H81" s="7">
        <v>0.52083333333333337</v>
      </c>
      <c r="I81" s="7">
        <v>0.61388888888888893</v>
      </c>
      <c r="J81" s="8">
        <f t="shared" si="16"/>
        <v>9.3055555555555558E-2</v>
      </c>
      <c r="K81" s="11">
        <f t="shared" si="17"/>
        <v>134</v>
      </c>
      <c r="L81">
        <v>161.46100000000001</v>
      </c>
      <c r="M81" s="9">
        <f t="shared" si="18"/>
        <v>72.295970149253733</v>
      </c>
      <c r="O81" s="8">
        <v>5.8333333333333334E-2</v>
      </c>
      <c r="P81" s="11">
        <f t="shared" si="19"/>
        <v>84</v>
      </c>
      <c r="Q81" s="10">
        <v>8.5</v>
      </c>
      <c r="R81" s="11">
        <f t="shared" si="20"/>
        <v>92.5</v>
      </c>
      <c r="S81" s="7">
        <v>8.3333333333333332E-3</v>
      </c>
      <c r="T81" s="11">
        <f t="shared" si="21"/>
        <v>12</v>
      </c>
      <c r="U81" s="9">
        <v>6.5</v>
      </c>
      <c r="V81" s="9">
        <v>23</v>
      </c>
      <c r="W81" s="9">
        <f t="shared" si="22"/>
        <v>29.5</v>
      </c>
      <c r="X81" s="11">
        <f t="shared" si="23"/>
        <v>134</v>
      </c>
      <c r="Y81" s="9">
        <f t="shared" si="24"/>
        <v>18.270665981258631</v>
      </c>
      <c r="Z81" s="9">
        <f t="shared" si="25"/>
        <v>92.70488038277513</v>
      </c>
      <c r="AA81" s="9">
        <f t="shared" si="26"/>
        <v>100.91312500000001</v>
      </c>
      <c r="AB81" s="12">
        <f t="shared" si="27"/>
        <v>0.71641791044776115</v>
      </c>
      <c r="AD81" s="9">
        <v>3.5</v>
      </c>
      <c r="AE81" s="9">
        <v>10</v>
      </c>
      <c r="AF81" s="9">
        <f t="shared" si="28"/>
        <v>13.5</v>
      </c>
      <c r="AG81" s="13">
        <f t="shared" si="29"/>
        <v>122.62860759493672</v>
      </c>
      <c r="AH81" s="12">
        <f t="shared" si="30"/>
        <v>0.58955223880597007</v>
      </c>
      <c r="AJ81" s="14">
        <f t="shared" si="31"/>
        <v>115.67355223880597</v>
      </c>
    </row>
    <row r="82" spans="1:36" x14ac:dyDescent="0.35">
      <c r="A82" s="33">
        <v>47</v>
      </c>
      <c r="B82" t="s">
        <v>43</v>
      </c>
      <c r="C82" t="s">
        <v>52</v>
      </c>
      <c r="F82" t="s">
        <v>251</v>
      </c>
      <c r="G82" t="s">
        <v>409</v>
      </c>
      <c r="H82" s="7">
        <v>0.5625</v>
      </c>
      <c r="I82" s="7">
        <v>0.65138888888888891</v>
      </c>
      <c r="J82" s="8">
        <f t="shared" si="16"/>
        <v>8.8888888888888906E-2</v>
      </c>
      <c r="K82" s="11">
        <f t="shared" si="17"/>
        <v>128</v>
      </c>
      <c r="L82">
        <v>158.91900000000001</v>
      </c>
      <c r="M82" s="9">
        <f t="shared" si="18"/>
        <v>74.49328125000001</v>
      </c>
      <c r="O82" s="8">
        <v>5.6249999999999994E-2</v>
      </c>
      <c r="P82" s="11">
        <f t="shared" si="19"/>
        <v>81</v>
      </c>
      <c r="Q82" s="10">
        <v>2</v>
      </c>
      <c r="R82" s="11">
        <f t="shared" si="20"/>
        <v>83</v>
      </c>
      <c r="S82" s="7">
        <v>6.9444444444444449E-3</v>
      </c>
      <c r="T82" s="11">
        <f t="shared" si="21"/>
        <v>10</v>
      </c>
      <c r="U82" s="9">
        <v>6.5</v>
      </c>
      <c r="V82" s="9">
        <v>28.5</v>
      </c>
      <c r="W82" s="9">
        <f t="shared" si="22"/>
        <v>35</v>
      </c>
      <c r="X82" s="11">
        <f t="shared" si="23"/>
        <v>128</v>
      </c>
      <c r="Y82" s="9">
        <f t="shared" si="24"/>
        <v>22.023798287177744</v>
      </c>
      <c r="Z82" s="9">
        <f t="shared" si="25"/>
        <v>102.5283870967742</v>
      </c>
      <c r="AA82" s="9">
        <f t="shared" si="26"/>
        <v>104.78175824175825</v>
      </c>
      <c r="AB82" s="12">
        <f t="shared" si="27"/>
        <v>0.7109375</v>
      </c>
      <c r="AD82" s="9">
        <v>3.5</v>
      </c>
      <c r="AE82" s="9">
        <v>10</v>
      </c>
      <c r="AF82" s="9">
        <f t="shared" si="28"/>
        <v>13.5</v>
      </c>
      <c r="AG82" s="13">
        <f t="shared" si="29"/>
        <v>137.19625899280575</v>
      </c>
      <c r="AH82" s="12">
        <f t="shared" si="30"/>
        <v>0.54296875000000011</v>
      </c>
      <c r="AJ82" s="14">
        <f t="shared" si="31"/>
        <v>112.98147656250001</v>
      </c>
    </row>
    <row r="83" spans="1:36" x14ac:dyDescent="0.35">
      <c r="A83" s="33">
        <v>47</v>
      </c>
      <c r="B83" t="s">
        <v>43</v>
      </c>
      <c r="C83" t="s">
        <v>48</v>
      </c>
      <c r="F83" t="s">
        <v>252</v>
      </c>
      <c r="G83" t="s">
        <v>407</v>
      </c>
      <c r="H83" s="7">
        <v>0.74583333333333335</v>
      </c>
      <c r="I83" s="7">
        <v>0.82499999999999996</v>
      </c>
      <c r="J83" s="8">
        <f t="shared" si="16"/>
        <v>7.9166666666666607E-2</v>
      </c>
      <c r="K83" s="11">
        <f t="shared" si="17"/>
        <v>114</v>
      </c>
      <c r="L83">
        <v>152.059</v>
      </c>
      <c r="M83" s="9">
        <f t="shared" si="18"/>
        <v>80.031052631578945</v>
      </c>
      <c r="O83" s="8">
        <v>5.4166666666666669E-2</v>
      </c>
      <c r="P83" s="11">
        <f t="shared" si="19"/>
        <v>78</v>
      </c>
      <c r="Q83" s="10">
        <v>4.5</v>
      </c>
      <c r="R83" s="11">
        <f t="shared" si="20"/>
        <v>82.5</v>
      </c>
      <c r="S83" s="7">
        <v>7.6388888888888895E-3</v>
      </c>
      <c r="T83" s="11">
        <f t="shared" si="21"/>
        <v>11</v>
      </c>
      <c r="U83" s="9">
        <v>4.5</v>
      </c>
      <c r="V83" s="9">
        <v>16</v>
      </c>
      <c r="W83" s="9">
        <f t="shared" si="22"/>
        <v>20.5</v>
      </c>
      <c r="X83" s="11">
        <f t="shared" si="23"/>
        <v>114</v>
      </c>
      <c r="Y83" s="9">
        <f t="shared" si="24"/>
        <v>13.481609112252482</v>
      </c>
      <c r="Z83" s="9">
        <f t="shared" si="25"/>
        <v>97.577967914438503</v>
      </c>
      <c r="AA83" s="9">
        <f t="shared" si="26"/>
        <v>102.51168539325842</v>
      </c>
      <c r="AB83" s="12">
        <f t="shared" si="27"/>
        <v>0.78070175438596501</v>
      </c>
      <c r="AD83" s="9">
        <v>3.5</v>
      </c>
      <c r="AE83" s="9">
        <v>13</v>
      </c>
      <c r="AF83" s="9">
        <f t="shared" si="28"/>
        <v>16.5</v>
      </c>
      <c r="AG83" s="13">
        <f t="shared" si="29"/>
        <v>138.23545454545453</v>
      </c>
      <c r="AH83" s="12">
        <f t="shared" si="30"/>
        <v>0.57894736842105265</v>
      </c>
      <c r="AJ83" s="14">
        <f t="shared" si="31"/>
        <v>118.71272807017544</v>
      </c>
    </row>
    <row r="84" spans="1:36" x14ac:dyDescent="0.35">
      <c r="A84" s="33">
        <v>47</v>
      </c>
      <c r="B84" t="s">
        <v>43</v>
      </c>
      <c r="C84" t="s">
        <v>54</v>
      </c>
      <c r="F84" t="s">
        <v>253</v>
      </c>
      <c r="G84" t="s">
        <v>408</v>
      </c>
      <c r="H84" s="7">
        <v>0.51736111111111116</v>
      </c>
      <c r="I84" s="7">
        <v>0.60833333333333328</v>
      </c>
      <c r="J84" s="8">
        <f t="shared" si="16"/>
        <v>9.0972222222222121E-2</v>
      </c>
      <c r="K84" s="11">
        <f t="shared" si="17"/>
        <v>131</v>
      </c>
      <c r="L84">
        <v>150.21800000000002</v>
      </c>
      <c r="M84" s="9">
        <f t="shared" si="18"/>
        <v>68.802137404580165</v>
      </c>
      <c r="O84" s="8">
        <v>6.6319444444444445E-2</v>
      </c>
      <c r="P84" s="11">
        <f t="shared" si="19"/>
        <v>95</v>
      </c>
      <c r="Q84" s="10">
        <v>4</v>
      </c>
      <c r="R84" s="11">
        <f t="shared" si="20"/>
        <v>99</v>
      </c>
      <c r="S84" s="7">
        <v>1.0763888888888889E-2</v>
      </c>
      <c r="T84" s="11">
        <f t="shared" si="21"/>
        <v>15</v>
      </c>
      <c r="U84" s="9">
        <v>6</v>
      </c>
      <c r="V84" s="9">
        <v>10</v>
      </c>
      <c r="W84" s="9">
        <f t="shared" si="22"/>
        <v>16</v>
      </c>
      <c r="X84" s="11">
        <f t="shared" si="23"/>
        <v>130</v>
      </c>
      <c r="Y84" s="9">
        <f t="shared" si="24"/>
        <v>10.651186941644808</v>
      </c>
      <c r="Z84" s="9">
        <f t="shared" si="25"/>
        <v>79.062105263157903</v>
      </c>
      <c r="AA84" s="9">
        <f t="shared" si="26"/>
        <v>81.937090909090927</v>
      </c>
      <c r="AB84" s="12">
        <f t="shared" si="27"/>
        <v>0.83969465648854957</v>
      </c>
      <c r="AD84" s="9">
        <v>4</v>
      </c>
      <c r="AE84" s="9">
        <v>9</v>
      </c>
      <c r="AF84" s="9">
        <f t="shared" si="28"/>
        <v>13</v>
      </c>
      <c r="AG84" s="13">
        <f t="shared" si="29"/>
        <v>104.8032558139535</v>
      </c>
      <c r="AH84" s="12">
        <f t="shared" si="30"/>
        <v>0.6564885496183207</v>
      </c>
      <c r="AJ84" s="14">
        <f t="shared" si="31"/>
        <v>126.13725190839695</v>
      </c>
    </row>
    <row r="85" spans="1:36" x14ac:dyDescent="0.35">
      <c r="A85" s="33">
        <v>47</v>
      </c>
      <c r="B85" t="s">
        <v>43</v>
      </c>
      <c r="C85" t="s">
        <v>63</v>
      </c>
      <c r="F85" t="s">
        <v>254</v>
      </c>
      <c r="G85" t="s">
        <v>410</v>
      </c>
      <c r="H85" s="7">
        <v>0.65625</v>
      </c>
      <c r="I85" s="7">
        <v>0.70347222222222228</v>
      </c>
      <c r="J85" s="8">
        <f t="shared" si="16"/>
        <v>4.7222222222222276E-2</v>
      </c>
      <c r="K85" s="11">
        <f t="shared" si="17"/>
        <v>68</v>
      </c>
      <c r="L85">
        <v>53.06</v>
      </c>
      <c r="M85" s="9">
        <f t="shared" si="18"/>
        <v>46.817647058823532</v>
      </c>
      <c r="O85" s="8">
        <v>3.1249999999999997E-2</v>
      </c>
      <c r="P85" s="11">
        <f t="shared" si="19"/>
        <v>45</v>
      </c>
      <c r="Q85" s="10">
        <v>1.5</v>
      </c>
      <c r="R85" s="11">
        <f t="shared" si="20"/>
        <v>46.5</v>
      </c>
      <c r="S85" s="7">
        <v>7.6388888888888895E-3</v>
      </c>
      <c r="T85" s="11">
        <f t="shared" si="21"/>
        <v>11</v>
      </c>
      <c r="U85" s="9">
        <v>3.5</v>
      </c>
      <c r="V85" s="9">
        <v>7</v>
      </c>
      <c r="W85" s="9">
        <f t="shared" si="22"/>
        <v>10.5</v>
      </c>
      <c r="X85" s="11">
        <f t="shared" si="23"/>
        <v>68</v>
      </c>
      <c r="Y85" s="9">
        <f t="shared" si="24"/>
        <v>19.788918205804748</v>
      </c>
      <c r="Z85" s="9">
        <f t="shared" si="25"/>
        <v>55.366956521739134</v>
      </c>
      <c r="AA85" s="9">
        <f t="shared" si="26"/>
        <v>56.85</v>
      </c>
      <c r="AB85" s="12">
        <f t="shared" si="27"/>
        <v>0.82352941176470595</v>
      </c>
      <c r="AD85" s="9">
        <v>1</v>
      </c>
      <c r="AE85" s="9">
        <v>4.5</v>
      </c>
      <c r="AF85" s="9">
        <f t="shared" si="28"/>
        <v>5.5</v>
      </c>
      <c r="AG85" s="13">
        <f t="shared" si="29"/>
        <v>77.648780487804885</v>
      </c>
      <c r="AH85" s="12">
        <f t="shared" si="30"/>
        <v>0.6029411764705882</v>
      </c>
      <c r="AJ85" s="14">
        <f t="shared" si="31"/>
        <v>43.6964705882353</v>
      </c>
    </row>
    <row r="86" spans="1:36" x14ac:dyDescent="0.35">
      <c r="A86" s="33">
        <v>47</v>
      </c>
      <c r="B86" t="s">
        <v>43</v>
      </c>
      <c r="C86" t="s">
        <v>57</v>
      </c>
      <c r="F86" t="s">
        <v>255</v>
      </c>
      <c r="G86" t="s">
        <v>380</v>
      </c>
      <c r="H86" s="7">
        <v>0.65972222222222221</v>
      </c>
      <c r="I86" s="7">
        <v>0.71805555555555556</v>
      </c>
      <c r="J86" s="8">
        <f t="shared" si="16"/>
        <v>5.8333333333333348E-2</v>
      </c>
      <c r="K86" s="11">
        <f t="shared" si="17"/>
        <v>84</v>
      </c>
      <c r="L86">
        <v>57.05</v>
      </c>
      <c r="M86" s="9">
        <f t="shared" si="18"/>
        <v>40.75</v>
      </c>
      <c r="O86" s="8">
        <v>3.4722222222222224E-2</v>
      </c>
      <c r="P86" s="11">
        <f t="shared" si="19"/>
        <v>50</v>
      </c>
      <c r="Q86" s="10">
        <v>2.5</v>
      </c>
      <c r="R86" s="11">
        <f t="shared" si="20"/>
        <v>52.5</v>
      </c>
      <c r="S86" s="7">
        <v>1.0416666666666668E-2</v>
      </c>
      <c r="T86" s="11">
        <f t="shared" si="21"/>
        <v>15</v>
      </c>
      <c r="U86" s="9">
        <v>6</v>
      </c>
      <c r="V86" s="9">
        <v>10.5</v>
      </c>
      <c r="W86" s="9">
        <f t="shared" si="22"/>
        <v>16.5</v>
      </c>
      <c r="X86" s="11">
        <f t="shared" si="23"/>
        <v>84</v>
      </c>
      <c r="Y86" s="9">
        <f t="shared" si="24"/>
        <v>28.92199824715162</v>
      </c>
      <c r="Z86" s="9">
        <f t="shared" si="25"/>
        <v>50.711111111111109</v>
      </c>
      <c r="AA86" s="9">
        <f t="shared" si="26"/>
        <v>52.661538461538463</v>
      </c>
      <c r="AB86" s="12">
        <f t="shared" si="27"/>
        <v>0.77380952380952384</v>
      </c>
      <c r="AD86" s="9">
        <v>2</v>
      </c>
      <c r="AE86" s="9">
        <v>3.5</v>
      </c>
      <c r="AF86" s="9">
        <f t="shared" si="28"/>
        <v>5.5</v>
      </c>
      <c r="AG86" s="13">
        <f t="shared" si="29"/>
        <v>72.829787234042556</v>
      </c>
      <c r="AH86" s="12">
        <f t="shared" si="30"/>
        <v>0.55952380952380953</v>
      </c>
      <c r="AJ86" s="14">
        <f t="shared" si="31"/>
        <v>44.145833333333336</v>
      </c>
    </row>
    <row r="87" spans="1:36" x14ac:dyDescent="0.35">
      <c r="A87" s="33">
        <v>47</v>
      </c>
      <c r="B87" t="s">
        <v>43</v>
      </c>
      <c r="C87" t="s">
        <v>49</v>
      </c>
      <c r="F87" t="s">
        <v>256</v>
      </c>
      <c r="G87" t="s">
        <v>408</v>
      </c>
      <c r="H87" s="7">
        <v>0.35208333333333336</v>
      </c>
      <c r="I87" s="7">
        <v>0.43958333333333333</v>
      </c>
      <c r="J87" s="8">
        <f t="shared" si="16"/>
        <v>8.7499999999999967E-2</v>
      </c>
      <c r="K87" s="11">
        <f t="shared" si="17"/>
        <v>126</v>
      </c>
      <c r="L87">
        <v>158.91900000000001</v>
      </c>
      <c r="M87" s="9">
        <f t="shared" si="18"/>
        <v>75.675714285714292</v>
      </c>
      <c r="O87" s="8">
        <v>5.9027777777777776E-2</v>
      </c>
      <c r="P87" s="11">
        <f t="shared" si="19"/>
        <v>85</v>
      </c>
      <c r="Q87" s="10">
        <v>2</v>
      </c>
      <c r="R87" s="11">
        <f t="shared" si="20"/>
        <v>87</v>
      </c>
      <c r="S87" s="7">
        <v>6.9444444444444449E-3</v>
      </c>
      <c r="T87" s="11">
        <f t="shared" si="21"/>
        <v>10</v>
      </c>
      <c r="U87" s="9">
        <v>9.5</v>
      </c>
      <c r="V87" s="9">
        <v>19.5</v>
      </c>
      <c r="W87" s="9">
        <f t="shared" si="22"/>
        <v>29</v>
      </c>
      <c r="X87" s="11">
        <f t="shared" si="23"/>
        <v>126</v>
      </c>
      <c r="Y87" s="9">
        <f t="shared" si="24"/>
        <v>18.248290009375843</v>
      </c>
      <c r="Z87" s="9">
        <f t="shared" si="25"/>
        <v>98.30041237113403</v>
      </c>
      <c r="AA87" s="9">
        <f t="shared" si="26"/>
        <v>100.36989473684211</v>
      </c>
      <c r="AB87" s="12">
        <f t="shared" si="27"/>
        <v>0.75396825396825395</v>
      </c>
      <c r="AD87" s="9">
        <v>3.5</v>
      </c>
      <c r="AE87" s="9">
        <v>10</v>
      </c>
      <c r="AF87" s="9">
        <f t="shared" si="28"/>
        <v>13.5</v>
      </c>
      <c r="AG87" s="13">
        <f t="shared" si="29"/>
        <v>129.72979591836736</v>
      </c>
      <c r="AH87" s="12">
        <f t="shared" si="30"/>
        <v>0.58333333333333337</v>
      </c>
      <c r="AJ87" s="14">
        <f t="shared" si="31"/>
        <v>119.81988095238096</v>
      </c>
    </row>
    <row r="88" spans="1:36" x14ac:dyDescent="0.35">
      <c r="A88" s="33">
        <v>47</v>
      </c>
      <c r="B88" t="s">
        <v>43</v>
      </c>
      <c r="C88" t="s">
        <v>59</v>
      </c>
      <c r="F88" t="s">
        <v>257</v>
      </c>
      <c r="G88" t="s">
        <v>413</v>
      </c>
      <c r="H88" s="7">
        <v>0.80347222222222225</v>
      </c>
      <c r="I88" s="7">
        <v>0.8618055555555556</v>
      </c>
      <c r="J88" s="8">
        <f t="shared" si="16"/>
        <v>5.8333333333333348E-2</v>
      </c>
      <c r="K88" s="11">
        <f t="shared" si="17"/>
        <v>84</v>
      </c>
      <c r="L88">
        <v>57.050000000000004</v>
      </c>
      <c r="M88" s="9">
        <f t="shared" si="18"/>
        <v>40.750000000000007</v>
      </c>
      <c r="O88" s="8">
        <v>3.5069444444444445E-2</v>
      </c>
      <c r="P88" s="11">
        <f t="shared" si="19"/>
        <v>50</v>
      </c>
      <c r="Q88" s="10">
        <v>-0.5</v>
      </c>
      <c r="R88" s="11">
        <f t="shared" si="20"/>
        <v>49.5</v>
      </c>
      <c r="S88" s="7">
        <v>1.0416666666666668E-2</v>
      </c>
      <c r="T88" s="11">
        <f t="shared" si="21"/>
        <v>15</v>
      </c>
      <c r="U88" s="9">
        <v>7</v>
      </c>
      <c r="V88" s="9">
        <v>12</v>
      </c>
      <c r="W88" s="9">
        <f t="shared" si="22"/>
        <v>19</v>
      </c>
      <c r="X88" s="11">
        <f t="shared" si="23"/>
        <v>83.5</v>
      </c>
      <c r="Y88" s="9">
        <f t="shared" si="24"/>
        <v>33.304119193689743</v>
      </c>
      <c r="Z88" s="9">
        <f t="shared" si="25"/>
        <v>53.069767441860471</v>
      </c>
      <c r="AA88" s="9">
        <f t="shared" si="26"/>
        <v>52.66153846153847</v>
      </c>
      <c r="AB88" s="12">
        <f t="shared" si="27"/>
        <v>0.77380952380952384</v>
      </c>
      <c r="AD88" s="9">
        <v>2</v>
      </c>
      <c r="AE88" s="9">
        <v>3.5</v>
      </c>
      <c r="AF88" s="9">
        <f t="shared" si="28"/>
        <v>5.5</v>
      </c>
      <c r="AG88" s="13">
        <f t="shared" si="29"/>
        <v>77.795454545454561</v>
      </c>
      <c r="AH88" s="12">
        <f t="shared" si="30"/>
        <v>0.52380952380952384</v>
      </c>
      <c r="AJ88" s="14">
        <f t="shared" si="31"/>
        <v>44.145833333333336</v>
      </c>
    </row>
    <row r="89" spans="1:36" x14ac:dyDescent="0.35">
      <c r="A89" s="33">
        <v>47</v>
      </c>
      <c r="B89" t="s">
        <v>43</v>
      </c>
      <c r="C89" t="s">
        <v>58</v>
      </c>
      <c r="F89" t="s">
        <v>255</v>
      </c>
      <c r="G89" t="s">
        <v>380</v>
      </c>
      <c r="H89" s="7">
        <v>0.68055555555555558</v>
      </c>
      <c r="I89" s="7">
        <v>0.73888888888888893</v>
      </c>
      <c r="J89" s="8">
        <f t="shared" si="16"/>
        <v>5.8333333333333348E-2</v>
      </c>
      <c r="K89" s="11">
        <f t="shared" si="17"/>
        <v>84</v>
      </c>
      <c r="L89">
        <v>57.05</v>
      </c>
      <c r="M89" s="9">
        <f t="shared" si="18"/>
        <v>40.75</v>
      </c>
      <c r="O89" s="8">
        <v>3.4722222222222224E-2</v>
      </c>
      <c r="P89" s="11">
        <f t="shared" si="19"/>
        <v>50</v>
      </c>
      <c r="Q89" s="10">
        <v>3.5</v>
      </c>
      <c r="R89" s="11">
        <f t="shared" si="20"/>
        <v>53.5</v>
      </c>
      <c r="S89" s="7">
        <v>1.0416666666666668E-2</v>
      </c>
      <c r="T89" s="11">
        <f t="shared" si="21"/>
        <v>15</v>
      </c>
      <c r="U89" s="9">
        <v>5.5</v>
      </c>
      <c r="V89" s="9">
        <v>10</v>
      </c>
      <c r="W89" s="9">
        <f t="shared" si="22"/>
        <v>15.5</v>
      </c>
      <c r="X89" s="11">
        <f t="shared" si="23"/>
        <v>84</v>
      </c>
      <c r="Y89" s="9">
        <f t="shared" si="24"/>
        <v>27.169149868536373</v>
      </c>
      <c r="Z89" s="9">
        <f t="shared" si="25"/>
        <v>49.970802919708028</v>
      </c>
      <c r="AA89" s="9">
        <f t="shared" si="26"/>
        <v>52.661538461538463</v>
      </c>
      <c r="AB89" s="12">
        <f t="shared" si="27"/>
        <v>0.77380952380952384</v>
      </c>
      <c r="AD89" s="9">
        <v>2</v>
      </c>
      <c r="AE89" s="9">
        <v>3.5</v>
      </c>
      <c r="AF89" s="9">
        <f t="shared" si="28"/>
        <v>5.5</v>
      </c>
      <c r="AG89" s="13">
        <f t="shared" si="29"/>
        <v>71.312499999999986</v>
      </c>
      <c r="AH89" s="12">
        <f t="shared" si="30"/>
        <v>0.57142857142857151</v>
      </c>
      <c r="AJ89" s="14">
        <f t="shared" si="31"/>
        <v>44.145833333333336</v>
      </c>
    </row>
    <row r="90" spans="1:36" x14ac:dyDescent="0.35">
      <c r="A90" s="33">
        <v>47</v>
      </c>
      <c r="B90" t="s">
        <v>43</v>
      </c>
      <c r="C90" t="s">
        <v>50</v>
      </c>
      <c r="F90" t="s">
        <v>256</v>
      </c>
      <c r="G90" t="s">
        <v>408</v>
      </c>
      <c r="H90" s="7">
        <v>0.39583333333333331</v>
      </c>
      <c r="I90" s="7">
        <v>0.48125000000000001</v>
      </c>
      <c r="J90" s="8">
        <f t="shared" si="16"/>
        <v>8.5416666666666696E-2</v>
      </c>
      <c r="K90" s="11">
        <f t="shared" si="17"/>
        <v>123</v>
      </c>
      <c r="L90">
        <v>158.91900000000001</v>
      </c>
      <c r="M90" s="9">
        <f t="shared" si="18"/>
        <v>77.521463414634155</v>
      </c>
      <c r="O90" s="8">
        <v>5.6944444444444443E-2</v>
      </c>
      <c r="P90" s="11">
        <f t="shared" si="19"/>
        <v>82</v>
      </c>
      <c r="Q90" s="10">
        <v>5</v>
      </c>
      <c r="R90" s="11">
        <f t="shared" si="20"/>
        <v>87</v>
      </c>
      <c r="S90" s="7">
        <v>6.9444444444444449E-3</v>
      </c>
      <c r="T90" s="11">
        <f t="shared" si="21"/>
        <v>10</v>
      </c>
      <c r="U90" s="9">
        <v>9</v>
      </c>
      <c r="V90" s="9">
        <v>17</v>
      </c>
      <c r="W90" s="9">
        <f t="shared" si="22"/>
        <v>26</v>
      </c>
      <c r="X90" s="11">
        <f t="shared" si="23"/>
        <v>123</v>
      </c>
      <c r="Y90" s="9">
        <f t="shared" si="24"/>
        <v>16.360535870474894</v>
      </c>
      <c r="Z90" s="9">
        <f t="shared" si="25"/>
        <v>98.30041237113403</v>
      </c>
      <c r="AA90" s="9">
        <f t="shared" si="26"/>
        <v>103.64282608695652</v>
      </c>
      <c r="AB90" s="12">
        <f t="shared" si="27"/>
        <v>0.74796747967479682</v>
      </c>
      <c r="AD90" s="9">
        <v>3.5</v>
      </c>
      <c r="AE90" s="9">
        <v>10</v>
      </c>
      <c r="AF90" s="9">
        <f t="shared" si="28"/>
        <v>13.5</v>
      </c>
      <c r="AG90" s="13">
        <f t="shared" si="29"/>
        <v>129.72979591836736</v>
      </c>
      <c r="AH90" s="12">
        <f t="shared" si="30"/>
        <v>0.59756097560975607</v>
      </c>
      <c r="AJ90" s="14">
        <f t="shared" si="31"/>
        <v>118.86624390243904</v>
      </c>
    </row>
    <row r="91" spans="1:36" x14ac:dyDescent="0.35">
      <c r="A91" s="34">
        <v>47</v>
      </c>
      <c r="B91" s="15" t="s">
        <v>43</v>
      </c>
      <c r="C91" s="15" t="s">
        <v>60</v>
      </c>
      <c r="D91" s="15"/>
      <c r="E91" s="15"/>
      <c r="F91" s="15" t="s">
        <v>257</v>
      </c>
      <c r="G91" s="15" t="s">
        <v>413</v>
      </c>
      <c r="H91" s="16">
        <v>0.82430555555555551</v>
      </c>
      <c r="I91" s="16">
        <v>0.88263888888888886</v>
      </c>
      <c r="J91" s="17">
        <f t="shared" si="16"/>
        <v>5.8333333333333348E-2</v>
      </c>
      <c r="K91" s="18">
        <f t="shared" si="17"/>
        <v>84</v>
      </c>
      <c r="L91" s="15">
        <v>57.050000000000004</v>
      </c>
      <c r="M91" s="19">
        <f t="shared" si="18"/>
        <v>40.750000000000007</v>
      </c>
      <c r="N91" s="15"/>
      <c r="O91" s="17">
        <v>3.3680555555555554E-2</v>
      </c>
      <c r="P91" s="18">
        <f t="shared" si="19"/>
        <v>48</v>
      </c>
      <c r="Q91" s="20">
        <v>1.5</v>
      </c>
      <c r="R91" s="18">
        <f t="shared" si="20"/>
        <v>49.5</v>
      </c>
      <c r="S91" s="16">
        <v>1.0416666666666668E-2</v>
      </c>
      <c r="T91" s="18">
        <f t="shared" si="21"/>
        <v>15</v>
      </c>
      <c r="U91" s="19">
        <v>8</v>
      </c>
      <c r="V91" s="19">
        <v>11</v>
      </c>
      <c r="W91" s="19">
        <f t="shared" si="22"/>
        <v>19</v>
      </c>
      <c r="X91" s="18">
        <f t="shared" si="23"/>
        <v>83.5</v>
      </c>
      <c r="Y91" s="19">
        <f t="shared" si="24"/>
        <v>33.304119193689743</v>
      </c>
      <c r="Z91" s="19">
        <f t="shared" si="25"/>
        <v>53.069767441860471</v>
      </c>
      <c r="AA91" s="19">
        <f t="shared" si="26"/>
        <v>54.333333333333336</v>
      </c>
      <c r="AB91" s="21">
        <f t="shared" si="27"/>
        <v>0.75000000000000011</v>
      </c>
      <c r="AC91" s="15"/>
      <c r="AD91" s="19">
        <v>2</v>
      </c>
      <c r="AE91" s="19">
        <v>3.5</v>
      </c>
      <c r="AF91" s="19">
        <f t="shared" si="28"/>
        <v>5.5</v>
      </c>
      <c r="AG91" s="22">
        <f t="shared" si="29"/>
        <v>77.795454545454561</v>
      </c>
      <c r="AH91" s="21">
        <f t="shared" si="30"/>
        <v>0.52380952380952384</v>
      </c>
      <c r="AI91" s="15"/>
      <c r="AJ91" s="23">
        <f t="shared" si="31"/>
        <v>42.787500000000009</v>
      </c>
    </row>
    <row r="92" spans="1:36" x14ac:dyDescent="0.35">
      <c r="A92" s="33" t="s">
        <v>34</v>
      </c>
      <c r="B92" t="s">
        <v>40</v>
      </c>
      <c r="C92" t="s">
        <v>127</v>
      </c>
      <c r="F92" t="s">
        <v>182</v>
      </c>
      <c r="G92" t="s">
        <v>404</v>
      </c>
      <c r="H92" s="7">
        <v>0.3576388888888889</v>
      </c>
      <c r="I92" s="7">
        <v>0.90277777777777779</v>
      </c>
      <c r="J92" s="8">
        <f t="shared" si="16"/>
        <v>0.54513888888888884</v>
      </c>
      <c r="K92" s="11">
        <f t="shared" si="17"/>
        <v>785</v>
      </c>
      <c r="L92">
        <v>1076.7429999999999</v>
      </c>
      <c r="M92" s="9">
        <f t="shared" si="18"/>
        <v>82.298828025477704</v>
      </c>
      <c r="O92" s="8">
        <v>0.34583333333333333</v>
      </c>
      <c r="P92" s="11">
        <f t="shared" si="19"/>
        <v>498</v>
      </c>
      <c r="Q92" s="10">
        <v>18.899999999999999</v>
      </c>
      <c r="R92" s="11">
        <f t="shared" si="20"/>
        <v>516.9</v>
      </c>
      <c r="S92" s="7">
        <v>8.0555555555555547E-2</v>
      </c>
      <c r="T92" s="11">
        <f t="shared" si="21"/>
        <v>116</v>
      </c>
      <c r="U92" s="9">
        <v>28.5</v>
      </c>
      <c r="V92" s="9">
        <v>123.5</v>
      </c>
      <c r="W92" s="9">
        <f t="shared" si="22"/>
        <v>152</v>
      </c>
      <c r="X92" s="11">
        <f t="shared" si="23"/>
        <v>784.9</v>
      </c>
      <c r="Y92" s="9">
        <f t="shared" si="24"/>
        <v>14.116646219199941</v>
      </c>
      <c r="Z92" s="9">
        <f t="shared" si="25"/>
        <v>102.07707378732816</v>
      </c>
      <c r="AA92" s="9">
        <f t="shared" si="26"/>
        <v>105.21918566775244</v>
      </c>
      <c r="AB92" s="12">
        <f t="shared" si="27"/>
        <v>0.78216560509554134</v>
      </c>
      <c r="AD92" s="9">
        <v>21.5</v>
      </c>
      <c r="AE92" s="9">
        <v>48.5</v>
      </c>
      <c r="AF92" s="9">
        <f t="shared" si="28"/>
        <v>70</v>
      </c>
      <c r="AG92" s="13">
        <f t="shared" si="29"/>
        <v>144.56160214813156</v>
      </c>
      <c r="AH92" s="12">
        <f t="shared" si="30"/>
        <v>0.56929936305732487</v>
      </c>
      <c r="AJ92" s="14">
        <f t="shared" si="31"/>
        <v>842.19134012738846</v>
      </c>
    </row>
    <row r="93" spans="1:36" x14ac:dyDescent="0.35">
      <c r="A93" s="33" t="s">
        <v>34</v>
      </c>
      <c r="B93" t="s">
        <v>40</v>
      </c>
      <c r="C93" t="s">
        <v>126</v>
      </c>
      <c r="F93" t="s">
        <v>258</v>
      </c>
      <c r="G93" t="s">
        <v>403</v>
      </c>
      <c r="H93" s="7">
        <v>0.46875</v>
      </c>
      <c r="I93" s="7">
        <v>0.9506944444444444</v>
      </c>
      <c r="J93" s="8">
        <f t="shared" si="16"/>
        <v>0.4819444444444444</v>
      </c>
      <c r="K93" s="11">
        <f t="shared" si="17"/>
        <v>694</v>
      </c>
      <c r="L93">
        <v>1014.4690000000001</v>
      </c>
      <c r="M93" s="9">
        <f t="shared" si="18"/>
        <v>87.70625360230548</v>
      </c>
      <c r="O93" s="8">
        <v>0.31770833333333331</v>
      </c>
      <c r="P93" s="11">
        <f t="shared" si="19"/>
        <v>457</v>
      </c>
      <c r="Q93" s="10">
        <v>16.3</v>
      </c>
      <c r="R93" s="11">
        <f t="shared" si="20"/>
        <v>473.3</v>
      </c>
      <c r="S93" s="7">
        <v>5.2777777777777778E-2</v>
      </c>
      <c r="T93" s="11">
        <f t="shared" si="21"/>
        <v>76</v>
      </c>
      <c r="U93" s="9">
        <v>29.5</v>
      </c>
      <c r="V93" s="9">
        <v>114.5</v>
      </c>
      <c r="W93" s="9">
        <f t="shared" si="22"/>
        <v>144</v>
      </c>
      <c r="X93" s="11">
        <f t="shared" si="23"/>
        <v>693.3</v>
      </c>
      <c r="Y93" s="9">
        <f t="shared" si="24"/>
        <v>14.194618071128836</v>
      </c>
      <c r="Z93" s="9">
        <f t="shared" si="25"/>
        <v>110.81037684325507</v>
      </c>
      <c r="AA93" s="9">
        <f t="shared" si="26"/>
        <v>114.19913696060038</v>
      </c>
      <c r="AB93" s="12">
        <f t="shared" si="27"/>
        <v>0.76801152737752154</v>
      </c>
      <c r="AD93" s="9">
        <v>20</v>
      </c>
      <c r="AE93" s="9">
        <v>43.5</v>
      </c>
      <c r="AF93" s="9">
        <f t="shared" si="28"/>
        <v>63.5</v>
      </c>
      <c r="AG93" s="13">
        <f t="shared" si="29"/>
        <v>148.53133235724744</v>
      </c>
      <c r="AH93" s="12">
        <f t="shared" si="30"/>
        <v>0.59048991354466862</v>
      </c>
      <c r="AJ93" s="14">
        <f t="shared" si="31"/>
        <v>779.12388616714691</v>
      </c>
    </row>
    <row r="94" spans="1:36" x14ac:dyDescent="0.35">
      <c r="A94" s="33" t="s">
        <v>34</v>
      </c>
      <c r="B94" t="s">
        <v>40</v>
      </c>
      <c r="C94" t="s">
        <v>114</v>
      </c>
      <c r="F94" t="s">
        <v>259</v>
      </c>
      <c r="G94" t="s">
        <v>379</v>
      </c>
      <c r="H94" s="7">
        <v>0.61458333333333337</v>
      </c>
      <c r="I94" s="7">
        <v>0.8</v>
      </c>
      <c r="J94" s="8">
        <f t="shared" si="16"/>
        <v>0.18541666666666667</v>
      </c>
      <c r="K94" s="11">
        <f t="shared" si="17"/>
        <v>267</v>
      </c>
      <c r="L94">
        <v>351.46999999999997</v>
      </c>
      <c r="M94" s="9">
        <f t="shared" si="18"/>
        <v>78.982022471910099</v>
      </c>
      <c r="O94" s="8">
        <v>0.12222222222222223</v>
      </c>
      <c r="P94" s="11">
        <f t="shared" si="19"/>
        <v>176</v>
      </c>
      <c r="Q94" s="10">
        <v>15.8</v>
      </c>
      <c r="R94" s="11">
        <f t="shared" si="20"/>
        <v>191.8</v>
      </c>
      <c r="S94" s="7">
        <v>2.9861111111111109E-2</v>
      </c>
      <c r="T94" s="11">
        <f t="shared" si="21"/>
        <v>43</v>
      </c>
      <c r="U94" s="9">
        <v>3.5</v>
      </c>
      <c r="V94" s="9">
        <v>28.5</v>
      </c>
      <c r="W94" s="9">
        <f t="shared" si="22"/>
        <v>32</v>
      </c>
      <c r="X94" s="11">
        <f t="shared" si="23"/>
        <v>266.8</v>
      </c>
      <c r="Y94" s="9">
        <f t="shared" si="24"/>
        <v>9.1046177483142241</v>
      </c>
      <c r="Z94" s="9">
        <f t="shared" si="25"/>
        <v>89.81345826235092</v>
      </c>
      <c r="AA94" s="9">
        <f t="shared" si="26"/>
        <v>96.293150684931504</v>
      </c>
      <c r="AB94" s="12">
        <f t="shared" si="27"/>
        <v>0.82022471910112349</v>
      </c>
      <c r="AD94" s="9">
        <v>7</v>
      </c>
      <c r="AE94" s="9">
        <v>16</v>
      </c>
      <c r="AF94" s="9">
        <f t="shared" si="28"/>
        <v>23</v>
      </c>
      <c r="AG94" s="13">
        <f t="shared" si="29"/>
        <v>124.93009478672984</v>
      </c>
      <c r="AH94" s="12">
        <f t="shared" si="30"/>
        <v>0.63220973782771539</v>
      </c>
      <c r="AJ94" s="14">
        <f t="shared" si="31"/>
        <v>288.28438202247185</v>
      </c>
    </row>
    <row r="95" spans="1:36" x14ac:dyDescent="0.35">
      <c r="A95" s="33" t="s">
        <v>34</v>
      </c>
      <c r="B95" t="s">
        <v>40</v>
      </c>
      <c r="C95" t="s">
        <v>129</v>
      </c>
      <c r="F95" t="s">
        <v>260</v>
      </c>
      <c r="G95" t="s">
        <v>383</v>
      </c>
      <c r="H95" s="7">
        <v>0.65625</v>
      </c>
      <c r="I95" s="7">
        <v>0.71180555555555558</v>
      </c>
      <c r="J95" s="8">
        <f t="shared" si="16"/>
        <v>5.555555555555558E-2</v>
      </c>
      <c r="K95" s="11">
        <f t="shared" si="17"/>
        <v>80</v>
      </c>
      <c r="L95">
        <v>92.953999999999994</v>
      </c>
      <c r="M95" s="9">
        <f t="shared" si="18"/>
        <v>69.715500000000006</v>
      </c>
      <c r="O95" s="8">
        <v>3.8194444444444448E-2</v>
      </c>
      <c r="P95" s="11">
        <f t="shared" si="19"/>
        <v>55</v>
      </c>
      <c r="Q95" s="10">
        <v>2</v>
      </c>
      <c r="R95" s="11">
        <f t="shared" si="20"/>
        <v>57</v>
      </c>
      <c r="S95" s="7">
        <v>8.3333333333333332E-3</v>
      </c>
      <c r="T95" s="11">
        <f t="shared" si="21"/>
        <v>12</v>
      </c>
      <c r="U95" s="9">
        <v>2</v>
      </c>
      <c r="V95" s="9">
        <v>9</v>
      </c>
      <c r="W95" s="9">
        <f t="shared" si="22"/>
        <v>11</v>
      </c>
      <c r="X95" s="11">
        <f t="shared" si="23"/>
        <v>80</v>
      </c>
      <c r="Y95" s="9">
        <f t="shared" si="24"/>
        <v>11.833810271747316</v>
      </c>
      <c r="Z95" s="9">
        <f t="shared" si="25"/>
        <v>80.829565217391306</v>
      </c>
      <c r="AA95" s="9">
        <f t="shared" si="26"/>
        <v>83.242388059701483</v>
      </c>
      <c r="AB95" s="12">
        <f t="shared" si="27"/>
        <v>0.83750000000000013</v>
      </c>
      <c r="AD95" s="9">
        <v>1.5</v>
      </c>
      <c r="AE95" s="9">
        <v>4.5</v>
      </c>
      <c r="AF95" s="9">
        <f t="shared" si="28"/>
        <v>6</v>
      </c>
      <c r="AG95" s="13">
        <f t="shared" si="29"/>
        <v>109.35764705882353</v>
      </c>
      <c r="AH95" s="12">
        <f t="shared" si="30"/>
        <v>0.63750000000000007</v>
      </c>
      <c r="AJ95" s="14">
        <f t="shared" si="31"/>
        <v>77.84897500000001</v>
      </c>
    </row>
    <row r="96" spans="1:36" x14ac:dyDescent="0.35">
      <c r="A96" s="33" t="s">
        <v>34</v>
      </c>
      <c r="B96" t="s">
        <v>40</v>
      </c>
      <c r="C96" t="s">
        <v>112</v>
      </c>
      <c r="F96" t="s">
        <v>201</v>
      </c>
      <c r="G96" t="s">
        <v>379</v>
      </c>
      <c r="H96" s="7">
        <v>0.65972222222222221</v>
      </c>
      <c r="I96" s="7">
        <v>0.78125</v>
      </c>
      <c r="J96" s="8">
        <f t="shared" si="16"/>
        <v>0.12152777777777779</v>
      </c>
      <c r="K96" s="11">
        <f t="shared" si="17"/>
        <v>175</v>
      </c>
      <c r="L96">
        <v>219.136</v>
      </c>
      <c r="M96" s="9">
        <f t="shared" si="18"/>
        <v>75.132342857142859</v>
      </c>
      <c r="O96" s="8">
        <v>7.465277777777779E-2</v>
      </c>
      <c r="P96" s="11">
        <f t="shared" si="19"/>
        <v>107</v>
      </c>
      <c r="Q96" s="10">
        <v>19</v>
      </c>
      <c r="R96" s="11">
        <f t="shared" si="20"/>
        <v>126</v>
      </c>
      <c r="S96" s="7">
        <v>1.3194444444444443E-2</v>
      </c>
      <c r="T96" s="11">
        <f t="shared" si="21"/>
        <v>19</v>
      </c>
      <c r="U96" s="9">
        <v>8</v>
      </c>
      <c r="V96" s="9">
        <v>21.5</v>
      </c>
      <c r="W96" s="9">
        <f t="shared" si="22"/>
        <v>29.5</v>
      </c>
      <c r="X96" s="11">
        <f t="shared" si="23"/>
        <v>174.5</v>
      </c>
      <c r="Y96" s="9">
        <f t="shared" si="24"/>
        <v>13.461959696261683</v>
      </c>
      <c r="Z96" s="9">
        <f t="shared" si="25"/>
        <v>90.676965517241385</v>
      </c>
      <c r="AA96" s="9">
        <f t="shared" si="26"/>
        <v>104.35047619047619</v>
      </c>
      <c r="AB96" s="12">
        <f t="shared" si="27"/>
        <v>0.72000000000000008</v>
      </c>
      <c r="AD96" s="9">
        <v>5.5</v>
      </c>
      <c r="AE96" s="9">
        <v>9</v>
      </c>
      <c r="AF96" s="9">
        <f t="shared" si="28"/>
        <v>14.5</v>
      </c>
      <c r="AG96" s="13">
        <f t="shared" si="29"/>
        <v>117.92071748878924</v>
      </c>
      <c r="AH96" s="12">
        <f t="shared" si="30"/>
        <v>0.63714285714285712</v>
      </c>
      <c r="AJ96" s="14">
        <f t="shared" si="31"/>
        <v>157.77792000000002</v>
      </c>
    </row>
    <row r="97" spans="1:37" x14ac:dyDescent="0.35">
      <c r="A97" s="33" t="s">
        <v>34</v>
      </c>
      <c r="B97" t="s">
        <v>40</v>
      </c>
      <c r="C97" t="s">
        <v>125</v>
      </c>
      <c r="F97" t="s">
        <v>261</v>
      </c>
      <c r="G97" t="s">
        <v>378</v>
      </c>
      <c r="H97" s="7">
        <v>0.63888888888888884</v>
      </c>
      <c r="I97" s="7">
        <v>0.66111111111111109</v>
      </c>
      <c r="J97" s="8">
        <f t="shared" si="16"/>
        <v>2.2222222222222254E-2</v>
      </c>
      <c r="K97" s="11">
        <f t="shared" si="17"/>
        <v>32</v>
      </c>
      <c r="L97">
        <v>36.932000000000002</v>
      </c>
      <c r="M97" s="9">
        <f t="shared" si="18"/>
        <v>69.247500000000002</v>
      </c>
      <c r="O97" s="8">
        <v>1.3194444444444444E-2</v>
      </c>
      <c r="P97" s="11">
        <f t="shared" si="19"/>
        <v>19</v>
      </c>
      <c r="Q97" s="10">
        <v>5</v>
      </c>
      <c r="R97" s="11">
        <f t="shared" si="20"/>
        <v>24</v>
      </c>
      <c r="S97" s="7">
        <v>2.0833333333333333E-3</v>
      </c>
      <c r="T97" s="11">
        <f t="shared" si="21"/>
        <v>3</v>
      </c>
      <c r="U97" s="9">
        <v>0</v>
      </c>
      <c r="V97" s="9">
        <v>5</v>
      </c>
      <c r="W97" s="9">
        <f t="shared" si="22"/>
        <v>5</v>
      </c>
      <c r="X97" s="11">
        <f t="shared" si="23"/>
        <v>32</v>
      </c>
      <c r="Y97" s="9">
        <f t="shared" si="24"/>
        <v>13.538394887902088</v>
      </c>
      <c r="Z97" s="9">
        <f t="shared" si="25"/>
        <v>82.071111111111108</v>
      </c>
      <c r="AA97" s="9">
        <f t="shared" si="26"/>
        <v>100.72363636363637</v>
      </c>
      <c r="AB97" s="12">
        <f t="shared" si="27"/>
        <v>0.6875</v>
      </c>
      <c r="AD97" s="9">
        <v>1</v>
      </c>
      <c r="AE97" s="9">
        <v>1.5</v>
      </c>
      <c r="AF97" s="9">
        <f t="shared" si="28"/>
        <v>2.5</v>
      </c>
      <c r="AG97" s="13">
        <f t="shared" si="29"/>
        <v>103.06604651162792</v>
      </c>
      <c r="AH97" s="12">
        <f t="shared" si="30"/>
        <v>0.671875</v>
      </c>
      <c r="AJ97" s="14">
        <f t="shared" si="31"/>
        <v>25.390750000000001</v>
      </c>
    </row>
    <row r="98" spans="1:37" x14ac:dyDescent="0.35">
      <c r="A98" s="33" t="s">
        <v>34</v>
      </c>
      <c r="B98" t="s">
        <v>40</v>
      </c>
      <c r="C98" t="s">
        <v>117</v>
      </c>
      <c r="F98" t="s">
        <v>262</v>
      </c>
      <c r="G98" t="s">
        <v>379</v>
      </c>
      <c r="H98" s="7">
        <v>0.70416666666666672</v>
      </c>
      <c r="I98" s="7">
        <v>0.75069444444444444</v>
      </c>
      <c r="J98" s="8">
        <f t="shared" si="16"/>
        <v>4.6527777777777724E-2</v>
      </c>
      <c r="K98" s="11">
        <f t="shared" si="17"/>
        <v>67</v>
      </c>
      <c r="L98">
        <v>90.39200000000001</v>
      </c>
      <c r="M98" s="9">
        <f t="shared" si="18"/>
        <v>80.948059701492539</v>
      </c>
      <c r="O98" s="8">
        <v>3.1944444444444442E-2</v>
      </c>
      <c r="P98" s="11">
        <f t="shared" si="19"/>
        <v>46</v>
      </c>
      <c r="Q98" s="10">
        <v>5</v>
      </c>
      <c r="R98" s="11">
        <f t="shared" si="20"/>
        <v>51</v>
      </c>
      <c r="S98" s="7">
        <v>6.2500000000000003E-3</v>
      </c>
      <c r="T98" s="11">
        <f t="shared" si="21"/>
        <v>9</v>
      </c>
      <c r="U98" s="9">
        <v>2</v>
      </c>
      <c r="V98" s="9">
        <v>5</v>
      </c>
      <c r="W98" s="9">
        <f t="shared" si="22"/>
        <v>7</v>
      </c>
      <c r="X98" s="11">
        <f t="shared" si="23"/>
        <v>67</v>
      </c>
      <c r="Y98" s="9">
        <f t="shared" si="24"/>
        <v>7.7440481458536148</v>
      </c>
      <c r="Z98" s="9">
        <f t="shared" si="25"/>
        <v>90.39200000000001</v>
      </c>
      <c r="AA98" s="9">
        <f t="shared" si="26"/>
        <v>98.609454545454554</v>
      </c>
      <c r="AB98" s="12">
        <f t="shared" si="27"/>
        <v>0.82089552238805963</v>
      </c>
      <c r="AD98" s="9">
        <v>2</v>
      </c>
      <c r="AE98" s="9">
        <v>4</v>
      </c>
      <c r="AF98" s="9">
        <f t="shared" si="28"/>
        <v>6</v>
      </c>
      <c r="AG98" s="13">
        <f t="shared" si="29"/>
        <v>120.52266666666668</v>
      </c>
      <c r="AH98" s="12">
        <f t="shared" si="30"/>
        <v>0.67164179104477606</v>
      </c>
      <c r="AJ98" s="14">
        <f t="shared" si="31"/>
        <v>74.202388059701491</v>
      </c>
    </row>
    <row r="99" spans="1:37" x14ac:dyDescent="0.35">
      <c r="A99" s="33" t="s">
        <v>34</v>
      </c>
      <c r="B99" t="s">
        <v>40</v>
      </c>
      <c r="C99" t="s">
        <v>123</v>
      </c>
      <c r="F99" t="s">
        <v>263</v>
      </c>
      <c r="G99" t="s">
        <v>379</v>
      </c>
      <c r="H99" s="7">
        <v>0.79583333333333328</v>
      </c>
      <c r="I99" s="7">
        <v>0.88680555555555551</v>
      </c>
      <c r="J99" s="8">
        <f t="shared" si="16"/>
        <v>9.0972222222222232E-2</v>
      </c>
      <c r="K99" s="11">
        <f t="shared" si="17"/>
        <v>131</v>
      </c>
      <c r="L99">
        <v>132.76499999999999</v>
      </c>
      <c r="M99" s="9">
        <f t="shared" si="18"/>
        <v>60.808396946564883</v>
      </c>
      <c r="O99" s="8">
        <v>5.694444444444445E-2</v>
      </c>
      <c r="P99" s="11">
        <f t="shared" si="19"/>
        <v>82</v>
      </c>
      <c r="Q99" s="10">
        <v>6.5</v>
      </c>
      <c r="R99" s="11">
        <f t="shared" si="20"/>
        <v>88.5</v>
      </c>
      <c r="S99" s="7">
        <v>1.6666666666666666E-2</v>
      </c>
      <c r="T99" s="11">
        <f t="shared" si="21"/>
        <v>24</v>
      </c>
      <c r="U99" s="9">
        <v>2</v>
      </c>
      <c r="V99" s="9">
        <v>16.5</v>
      </c>
      <c r="W99" s="9">
        <f t="shared" si="22"/>
        <v>18.5</v>
      </c>
      <c r="X99" s="11">
        <f t="shared" si="23"/>
        <v>131</v>
      </c>
      <c r="Y99" s="9">
        <f t="shared" si="24"/>
        <v>13.93439536022295</v>
      </c>
      <c r="Z99" s="9">
        <f t="shared" si="25"/>
        <v>70.807999999999993</v>
      </c>
      <c r="AA99" s="9">
        <f t="shared" si="26"/>
        <v>75.149999999999991</v>
      </c>
      <c r="AB99" s="12">
        <f t="shared" si="27"/>
        <v>0.80916030534351147</v>
      </c>
      <c r="AD99" s="9">
        <v>3.5</v>
      </c>
      <c r="AE99" s="9">
        <v>8.5</v>
      </c>
      <c r="AF99" s="9">
        <f t="shared" si="28"/>
        <v>12</v>
      </c>
      <c r="AG99" s="13">
        <f t="shared" si="29"/>
        <v>104.12941176470588</v>
      </c>
      <c r="AH99" s="12">
        <f t="shared" si="30"/>
        <v>0.58396946564885499</v>
      </c>
      <c r="AJ99" s="14">
        <f t="shared" si="31"/>
        <v>107.4281679389313</v>
      </c>
    </row>
    <row r="100" spans="1:37" x14ac:dyDescent="0.35">
      <c r="A100" s="33" t="s">
        <v>34</v>
      </c>
      <c r="B100" t="s">
        <v>40</v>
      </c>
      <c r="C100" t="s">
        <v>110</v>
      </c>
      <c r="F100" t="s">
        <v>202</v>
      </c>
      <c r="G100" t="s">
        <v>379</v>
      </c>
      <c r="H100" s="7">
        <v>0.46875</v>
      </c>
      <c r="I100" s="7">
        <v>0.59027777777777779</v>
      </c>
      <c r="J100" s="8">
        <f t="shared" si="16"/>
        <v>0.12152777777777779</v>
      </c>
      <c r="K100" s="11">
        <f t="shared" si="17"/>
        <v>175</v>
      </c>
      <c r="L100">
        <v>219.136</v>
      </c>
      <c r="M100" s="9">
        <f t="shared" si="18"/>
        <v>75.132342857142859</v>
      </c>
      <c r="O100" s="8">
        <v>7.7083333333333323E-2</v>
      </c>
      <c r="P100" s="11">
        <f t="shared" si="19"/>
        <v>111</v>
      </c>
      <c r="Q100" s="10">
        <v>17.5</v>
      </c>
      <c r="R100" s="11">
        <f t="shared" si="20"/>
        <v>128.5</v>
      </c>
      <c r="S100" s="7">
        <v>1.4583333333333334E-2</v>
      </c>
      <c r="T100" s="11">
        <f t="shared" si="21"/>
        <v>21</v>
      </c>
      <c r="U100" s="9">
        <v>5</v>
      </c>
      <c r="V100" s="9">
        <v>20.5</v>
      </c>
      <c r="W100" s="9">
        <f t="shared" si="22"/>
        <v>25.5</v>
      </c>
      <c r="X100" s="11">
        <f t="shared" si="23"/>
        <v>175</v>
      </c>
      <c r="Y100" s="9">
        <f t="shared" si="24"/>
        <v>11.636609228971963</v>
      </c>
      <c r="Z100" s="9">
        <f t="shared" si="25"/>
        <v>87.94755852842809</v>
      </c>
      <c r="AA100" s="9">
        <f t="shared" si="26"/>
        <v>99.607272727272715</v>
      </c>
      <c r="AB100" s="12">
        <f t="shared" si="27"/>
        <v>0.75428571428571445</v>
      </c>
      <c r="AD100" s="9">
        <v>5.5</v>
      </c>
      <c r="AE100" s="9">
        <v>9</v>
      </c>
      <c r="AF100" s="9">
        <f t="shared" si="28"/>
        <v>14.5</v>
      </c>
      <c r="AG100" s="13">
        <f t="shared" si="29"/>
        <v>115.33473684210527</v>
      </c>
      <c r="AH100" s="12">
        <f t="shared" si="30"/>
        <v>0.65142857142857136</v>
      </c>
      <c r="AJ100" s="14">
        <f t="shared" si="31"/>
        <v>165.29115428571433</v>
      </c>
    </row>
    <row r="101" spans="1:37" x14ac:dyDescent="0.35">
      <c r="A101" s="33" t="s">
        <v>34</v>
      </c>
      <c r="B101" t="s">
        <v>40</v>
      </c>
      <c r="C101" t="s">
        <v>111</v>
      </c>
      <c r="F101" t="s">
        <v>203</v>
      </c>
      <c r="G101" t="s">
        <v>379</v>
      </c>
      <c r="H101" s="7">
        <v>0.51041666666666663</v>
      </c>
      <c r="I101" s="7">
        <v>0.57152777777777775</v>
      </c>
      <c r="J101" s="8">
        <f t="shared" si="16"/>
        <v>6.1111111111111116E-2</v>
      </c>
      <c r="K101" s="11">
        <f t="shared" si="17"/>
        <v>88</v>
      </c>
      <c r="L101">
        <v>128.744</v>
      </c>
      <c r="M101" s="9">
        <f t="shared" si="18"/>
        <v>87.78</v>
      </c>
      <c r="O101" s="8">
        <v>4.2708333333333334E-2</v>
      </c>
      <c r="P101" s="11">
        <f t="shared" si="19"/>
        <v>61</v>
      </c>
      <c r="Q101" s="10">
        <v>4</v>
      </c>
      <c r="R101" s="11">
        <f t="shared" si="20"/>
        <v>65</v>
      </c>
      <c r="S101" s="7">
        <v>4.8611111111111112E-3</v>
      </c>
      <c r="T101" s="11">
        <f t="shared" si="21"/>
        <v>7</v>
      </c>
      <c r="U101" s="9">
        <v>4</v>
      </c>
      <c r="V101" s="9">
        <v>11.5</v>
      </c>
      <c r="W101" s="9">
        <f t="shared" si="22"/>
        <v>15.5</v>
      </c>
      <c r="X101" s="11">
        <f t="shared" si="23"/>
        <v>87.5</v>
      </c>
      <c r="Y101" s="9">
        <f t="shared" si="24"/>
        <v>12.039396010687877</v>
      </c>
      <c r="Z101" s="9">
        <f t="shared" si="25"/>
        <v>107.28666666666668</v>
      </c>
      <c r="AA101" s="9">
        <f t="shared" si="26"/>
        <v>113.59764705882353</v>
      </c>
      <c r="AB101" s="12">
        <f t="shared" si="27"/>
        <v>0.77272727272727271</v>
      </c>
      <c r="AD101" s="9">
        <v>3.5</v>
      </c>
      <c r="AE101" s="9">
        <v>5</v>
      </c>
      <c r="AF101" s="9">
        <f t="shared" si="28"/>
        <v>8.5</v>
      </c>
      <c r="AG101" s="13">
        <f t="shared" si="29"/>
        <v>136.71929203539824</v>
      </c>
      <c r="AH101" s="12">
        <f t="shared" si="30"/>
        <v>0.64204545454545447</v>
      </c>
      <c r="AJ101" s="14">
        <f t="shared" si="31"/>
        <v>99.483999999999995</v>
      </c>
    </row>
    <row r="102" spans="1:37" x14ac:dyDescent="0.35">
      <c r="A102" s="33" t="s">
        <v>34</v>
      </c>
      <c r="B102" t="s">
        <v>40</v>
      </c>
      <c r="C102" t="s">
        <v>124</v>
      </c>
      <c r="F102" t="s">
        <v>264</v>
      </c>
      <c r="G102" t="s">
        <v>378</v>
      </c>
      <c r="H102" s="7">
        <v>0.42083333333333334</v>
      </c>
      <c r="I102" s="7">
        <v>0.44305555555555554</v>
      </c>
      <c r="J102" s="8">
        <f t="shared" si="16"/>
        <v>2.2222222222222199E-2</v>
      </c>
      <c r="K102" s="11">
        <f t="shared" si="17"/>
        <v>32</v>
      </c>
      <c r="L102">
        <v>36.932000000000002</v>
      </c>
      <c r="M102" s="9">
        <f t="shared" si="18"/>
        <v>69.247500000000002</v>
      </c>
      <c r="O102" s="8">
        <v>1.4930555555555555E-2</v>
      </c>
      <c r="P102" s="11">
        <f t="shared" si="19"/>
        <v>21</v>
      </c>
      <c r="Q102" s="10">
        <v>3.5</v>
      </c>
      <c r="R102" s="11">
        <f t="shared" si="20"/>
        <v>24.5</v>
      </c>
      <c r="S102" s="7">
        <v>2.0833333333333333E-3</v>
      </c>
      <c r="T102" s="11">
        <f t="shared" si="21"/>
        <v>3</v>
      </c>
      <c r="U102" s="9">
        <v>2</v>
      </c>
      <c r="V102" s="9">
        <v>2</v>
      </c>
      <c r="W102" s="9">
        <f t="shared" si="22"/>
        <v>4</v>
      </c>
      <c r="X102" s="11">
        <f t="shared" si="23"/>
        <v>31.5</v>
      </c>
      <c r="Y102" s="9">
        <f t="shared" si="24"/>
        <v>10.830715910321672</v>
      </c>
      <c r="Z102" s="9">
        <f t="shared" si="25"/>
        <v>80.578909090909093</v>
      </c>
      <c r="AA102" s="9">
        <f t="shared" si="26"/>
        <v>92.33</v>
      </c>
      <c r="AB102" s="12">
        <f t="shared" si="27"/>
        <v>0.75</v>
      </c>
      <c r="AD102" s="9">
        <v>1</v>
      </c>
      <c r="AE102" s="9">
        <v>1.5</v>
      </c>
      <c r="AF102" s="9">
        <f t="shared" si="28"/>
        <v>2.5</v>
      </c>
      <c r="AG102" s="13">
        <f t="shared" si="29"/>
        <v>100.72363636363637</v>
      </c>
      <c r="AH102" s="12">
        <f t="shared" si="30"/>
        <v>0.6875</v>
      </c>
      <c r="AJ102" s="14">
        <f t="shared" si="31"/>
        <v>27.699000000000002</v>
      </c>
    </row>
    <row r="103" spans="1:37" x14ac:dyDescent="0.35">
      <c r="A103" s="33" t="s">
        <v>34</v>
      </c>
      <c r="B103" t="s">
        <v>40</v>
      </c>
      <c r="C103" t="s">
        <v>116</v>
      </c>
      <c r="F103" t="s">
        <v>265</v>
      </c>
      <c r="G103" t="s">
        <v>379</v>
      </c>
      <c r="H103" s="7">
        <v>0.58194444444444449</v>
      </c>
      <c r="I103" s="7">
        <v>0.63194444444444442</v>
      </c>
      <c r="J103" s="8">
        <f t="shared" si="16"/>
        <v>4.9999999999999933E-2</v>
      </c>
      <c r="K103" s="11">
        <f t="shared" si="17"/>
        <v>72</v>
      </c>
      <c r="L103">
        <v>90.39200000000001</v>
      </c>
      <c r="M103" s="9">
        <f t="shared" si="18"/>
        <v>75.326666666666682</v>
      </c>
      <c r="O103" s="8">
        <v>3.2638888888888891E-2</v>
      </c>
      <c r="P103" s="11">
        <f t="shared" si="19"/>
        <v>47</v>
      </c>
      <c r="Q103" s="10">
        <v>7</v>
      </c>
      <c r="R103" s="11">
        <f t="shared" si="20"/>
        <v>54</v>
      </c>
      <c r="S103" s="7">
        <v>6.2500000000000003E-3</v>
      </c>
      <c r="T103" s="11">
        <f t="shared" si="21"/>
        <v>9</v>
      </c>
      <c r="U103" s="9">
        <v>1</v>
      </c>
      <c r="V103" s="9">
        <v>8</v>
      </c>
      <c r="W103" s="9">
        <f t="shared" si="22"/>
        <v>9</v>
      </c>
      <c r="X103" s="11">
        <f t="shared" si="23"/>
        <v>72</v>
      </c>
      <c r="Y103" s="9">
        <f t="shared" si="24"/>
        <v>9.9566333303832195</v>
      </c>
      <c r="Z103" s="9">
        <f t="shared" si="25"/>
        <v>86.087619047619057</v>
      </c>
      <c r="AA103" s="9">
        <f t="shared" si="26"/>
        <v>96.848571428571432</v>
      </c>
      <c r="AB103" s="12">
        <f t="shared" si="27"/>
        <v>0.7777777777777779</v>
      </c>
      <c r="AD103" s="9">
        <v>2</v>
      </c>
      <c r="AE103" s="9">
        <v>4</v>
      </c>
      <c r="AF103" s="9">
        <f t="shared" si="28"/>
        <v>6</v>
      </c>
      <c r="AG103" s="13">
        <f t="shared" si="29"/>
        <v>112.99000000000001</v>
      </c>
      <c r="AH103" s="12">
        <f t="shared" si="30"/>
        <v>0.66666666666666674</v>
      </c>
      <c r="AJ103" s="14">
        <f t="shared" si="31"/>
        <v>70.304888888888911</v>
      </c>
    </row>
    <row r="104" spans="1:37" x14ac:dyDescent="0.35">
      <c r="A104" s="33" t="s">
        <v>34</v>
      </c>
      <c r="B104" t="s">
        <v>40</v>
      </c>
      <c r="C104" t="s">
        <v>113</v>
      </c>
      <c r="F104" t="s">
        <v>204</v>
      </c>
      <c r="G104" t="s">
        <v>384</v>
      </c>
      <c r="H104" s="7">
        <v>0.76041666666666663</v>
      </c>
      <c r="I104" s="7">
        <v>0.82291666666666663</v>
      </c>
      <c r="J104" s="8">
        <f t="shared" si="16"/>
        <v>6.25E-2</v>
      </c>
      <c r="K104" s="11">
        <f t="shared" si="17"/>
        <v>90</v>
      </c>
      <c r="L104">
        <v>128.744</v>
      </c>
      <c r="M104" s="9">
        <f t="shared" si="18"/>
        <v>85.829333333333338</v>
      </c>
      <c r="O104" s="8">
        <v>4.2708333333333327E-2</v>
      </c>
      <c r="P104" s="11">
        <f t="shared" si="19"/>
        <v>61</v>
      </c>
      <c r="Q104" s="10">
        <v>8</v>
      </c>
      <c r="R104" s="11">
        <f t="shared" si="20"/>
        <v>69</v>
      </c>
      <c r="S104" s="7">
        <v>4.8611111111111112E-3</v>
      </c>
      <c r="T104" s="11">
        <f t="shared" si="21"/>
        <v>7</v>
      </c>
      <c r="U104" s="9">
        <v>3.5</v>
      </c>
      <c r="V104" s="9">
        <v>10</v>
      </c>
      <c r="W104" s="9">
        <f t="shared" si="22"/>
        <v>13.5</v>
      </c>
      <c r="X104" s="11">
        <f t="shared" si="23"/>
        <v>89.5</v>
      </c>
      <c r="Y104" s="9">
        <f t="shared" si="24"/>
        <v>10.485925557695893</v>
      </c>
      <c r="Z104" s="9">
        <f t="shared" si="25"/>
        <v>101.64</v>
      </c>
      <c r="AA104" s="9">
        <f t="shared" si="26"/>
        <v>113.59764705882353</v>
      </c>
      <c r="AB104" s="12">
        <f t="shared" si="27"/>
        <v>0.75555555555555565</v>
      </c>
      <c r="AD104" s="9">
        <v>3.5</v>
      </c>
      <c r="AE104" s="9">
        <v>5</v>
      </c>
      <c r="AF104" s="9">
        <f t="shared" si="28"/>
        <v>8.5</v>
      </c>
      <c r="AG104" s="13">
        <f t="shared" si="29"/>
        <v>127.68</v>
      </c>
      <c r="AH104" s="12">
        <f t="shared" si="30"/>
        <v>0.67222222222222228</v>
      </c>
      <c r="AJ104" s="14">
        <f t="shared" si="31"/>
        <v>97.273244444444458</v>
      </c>
    </row>
    <row r="105" spans="1:37" x14ac:dyDescent="0.35">
      <c r="A105" s="33" t="s">
        <v>34</v>
      </c>
      <c r="B105" t="s">
        <v>40</v>
      </c>
      <c r="C105" t="s">
        <v>115</v>
      </c>
      <c r="F105" t="s">
        <v>266</v>
      </c>
      <c r="G105" t="s">
        <v>379</v>
      </c>
      <c r="H105" s="7">
        <v>0.53402777777777777</v>
      </c>
      <c r="I105" s="7">
        <v>0.71944444444444444</v>
      </c>
      <c r="J105" s="8">
        <f t="shared" si="16"/>
        <v>0.18541666666666667</v>
      </c>
      <c r="K105" s="11">
        <f t="shared" si="17"/>
        <v>267</v>
      </c>
      <c r="L105">
        <v>351.46999999999997</v>
      </c>
      <c r="M105" s="9">
        <f t="shared" si="18"/>
        <v>78.982022471910099</v>
      </c>
      <c r="O105" s="8">
        <v>0.11979166666666669</v>
      </c>
      <c r="P105" s="11">
        <f t="shared" si="19"/>
        <v>172</v>
      </c>
      <c r="Q105" s="10">
        <v>19.8</v>
      </c>
      <c r="R105" s="11">
        <f t="shared" si="20"/>
        <v>191.8</v>
      </c>
      <c r="S105" s="7">
        <v>2.5694444444444443E-2</v>
      </c>
      <c r="T105" s="11">
        <f t="shared" si="21"/>
        <v>37</v>
      </c>
      <c r="U105" s="9">
        <v>20</v>
      </c>
      <c r="V105" s="9">
        <v>17.5</v>
      </c>
      <c r="W105" s="9">
        <f t="shared" si="22"/>
        <v>37.5</v>
      </c>
      <c r="X105" s="11">
        <f t="shared" si="23"/>
        <v>266.3</v>
      </c>
      <c r="Y105" s="9">
        <f t="shared" si="24"/>
        <v>10.669473923805731</v>
      </c>
      <c r="Z105" s="9">
        <f t="shared" si="25"/>
        <v>92.168706293706279</v>
      </c>
      <c r="AA105" s="9">
        <f t="shared" si="26"/>
        <v>100.90047846889951</v>
      </c>
      <c r="AB105" s="12">
        <f t="shared" si="27"/>
        <v>0.78277153558052437</v>
      </c>
      <c r="AD105" s="9">
        <v>7</v>
      </c>
      <c r="AE105" s="9">
        <v>16</v>
      </c>
      <c r="AF105" s="9">
        <f t="shared" si="28"/>
        <v>23</v>
      </c>
      <c r="AG105" s="13">
        <f t="shared" si="29"/>
        <v>124.93009478672984</v>
      </c>
      <c r="AH105" s="12">
        <f t="shared" si="30"/>
        <v>0.63220973782771539</v>
      </c>
      <c r="AJ105" s="14">
        <f t="shared" si="31"/>
        <v>275.12071161048686</v>
      </c>
    </row>
    <row r="106" spans="1:37" x14ac:dyDescent="0.35">
      <c r="A106" s="33" t="s">
        <v>34</v>
      </c>
      <c r="B106" t="s">
        <v>40</v>
      </c>
      <c r="C106" t="s">
        <v>128</v>
      </c>
      <c r="F106" t="s">
        <v>267</v>
      </c>
      <c r="G106" t="s">
        <v>383</v>
      </c>
      <c r="H106" s="7">
        <v>0.70138888888888884</v>
      </c>
      <c r="I106" s="7">
        <v>0.75694444444444442</v>
      </c>
      <c r="J106" s="8">
        <f t="shared" si="16"/>
        <v>5.555555555555558E-2</v>
      </c>
      <c r="K106" s="11">
        <f t="shared" si="17"/>
        <v>80</v>
      </c>
      <c r="L106">
        <v>92.953999999999994</v>
      </c>
      <c r="M106" s="9">
        <f t="shared" si="18"/>
        <v>69.715500000000006</v>
      </c>
      <c r="O106" s="8">
        <v>3.888888888888889E-2</v>
      </c>
      <c r="P106" s="11">
        <f t="shared" si="19"/>
        <v>56</v>
      </c>
      <c r="Q106" s="10">
        <v>1.5</v>
      </c>
      <c r="R106" s="11">
        <f t="shared" si="20"/>
        <v>57.5</v>
      </c>
      <c r="S106" s="7">
        <v>8.3333333333333332E-3</v>
      </c>
      <c r="T106" s="11">
        <f t="shared" si="21"/>
        <v>12</v>
      </c>
      <c r="U106" s="9">
        <v>2</v>
      </c>
      <c r="V106" s="9">
        <v>8.5</v>
      </c>
      <c r="W106" s="9">
        <f t="shared" si="22"/>
        <v>10.5</v>
      </c>
      <c r="X106" s="11">
        <f t="shared" si="23"/>
        <v>80</v>
      </c>
      <c r="Y106" s="9">
        <f t="shared" si="24"/>
        <v>11.295909804849712</v>
      </c>
      <c r="Z106" s="9">
        <f t="shared" si="25"/>
        <v>80.248057553956826</v>
      </c>
      <c r="AA106" s="9">
        <f t="shared" si="26"/>
        <v>82.018235294117645</v>
      </c>
      <c r="AB106" s="12">
        <f t="shared" si="27"/>
        <v>0.85000000000000009</v>
      </c>
      <c r="AD106" s="9">
        <v>1.5</v>
      </c>
      <c r="AE106" s="9">
        <v>4.5</v>
      </c>
      <c r="AF106" s="9">
        <f t="shared" si="28"/>
        <v>6</v>
      </c>
      <c r="AG106" s="13">
        <f t="shared" si="29"/>
        <v>108.29592233009708</v>
      </c>
      <c r="AH106" s="12">
        <f t="shared" si="30"/>
        <v>0.64375000000000004</v>
      </c>
      <c r="AJ106" s="14">
        <f t="shared" si="31"/>
        <v>79.010900000000007</v>
      </c>
    </row>
    <row r="107" spans="1:37" x14ac:dyDescent="0.35">
      <c r="A107" s="33" t="s">
        <v>34</v>
      </c>
      <c r="B107" t="s">
        <v>40</v>
      </c>
      <c r="C107" t="s">
        <v>122</v>
      </c>
      <c r="F107" t="s">
        <v>268</v>
      </c>
      <c r="G107" t="s">
        <v>379</v>
      </c>
      <c r="H107" s="7">
        <v>0.57152777777777775</v>
      </c>
      <c r="I107" s="7">
        <v>0.66249999999999998</v>
      </c>
      <c r="J107" s="8">
        <f t="shared" si="16"/>
        <v>9.0972222222222232E-2</v>
      </c>
      <c r="K107" s="11">
        <f t="shared" si="17"/>
        <v>131</v>
      </c>
      <c r="L107">
        <v>132.76500000000001</v>
      </c>
      <c r="M107" s="9">
        <f t="shared" si="18"/>
        <v>60.808396946564898</v>
      </c>
      <c r="O107" s="8">
        <v>5.7638888888888899E-2</v>
      </c>
      <c r="P107" s="11">
        <f t="shared" si="19"/>
        <v>83</v>
      </c>
      <c r="Q107" s="10">
        <v>10</v>
      </c>
      <c r="R107" s="11">
        <f t="shared" si="20"/>
        <v>93</v>
      </c>
      <c r="S107" s="7">
        <v>1.7361111111111112E-2</v>
      </c>
      <c r="T107" s="11">
        <f t="shared" si="21"/>
        <v>25</v>
      </c>
      <c r="U107" s="9">
        <v>2</v>
      </c>
      <c r="V107" s="9">
        <v>11</v>
      </c>
      <c r="W107" s="9">
        <f t="shared" si="22"/>
        <v>13</v>
      </c>
      <c r="X107" s="11">
        <f t="shared" si="23"/>
        <v>131</v>
      </c>
      <c r="Y107" s="9">
        <f t="shared" si="24"/>
        <v>9.7917372801566671</v>
      </c>
      <c r="Z107" s="9">
        <f t="shared" si="25"/>
        <v>67.507627118644081</v>
      </c>
      <c r="AA107" s="9">
        <f t="shared" si="26"/>
        <v>73.75833333333334</v>
      </c>
      <c r="AB107" s="12">
        <f t="shared" si="27"/>
        <v>0.82442748091603058</v>
      </c>
      <c r="AD107" s="9">
        <v>3.5</v>
      </c>
      <c r="AE107" s="9">
        <v>8.5</v>
      </c>
      <c r="AF107" s="9">
        <f t="shared" si="28"/>
        <v>12</v>
      </c>
      <c r="AG107" s="13">
        <f t="shared" si="29"/>
        <v>98.344444444444449</v>
      </c>
      <c r="AH107" s="12">
        <f t="shared" si="30"/>
        <v>0.61832061068702304</v>
      </c>
      <c r="AJ107" s="14">
        <f t="shared" si="31"/>
        <v>109.45511450381682</v>
      </c>
    </row>
    <row r="108" spans="1:37" x14ac:dyDescent="0.35">
      <c r="A108" s="33" t="s">
        <v>34</v>
      </c>
      <c r="B108" t="s">
        <v>40</v>
      </c>
      <c r="C108" t="s">
        <v>119</v>
      </c>
      <c r="F108" t="s">
        <v>269</v>
      </c>
      <c r="G108" t="s">
        <v>400</v>
      </c>
      <c r="H108" s="7">
        <v>0.53472222222222221</v>
      </c>
      <c r="I108" s="7">
        <v>0.55694444444444446</v>
      </c>
      <c r="J108" s="8">
        <f t="shared" si="16"/>
        <v>2.2222222222222254E-2</v>
      </c>
      <c r="K108" s="11">
        <f t="shared" si="17"/>
        <v>32</v>
      </c>
      <c r="L108">
        <v>34.055999999999997</v>
      </c>
      <c r="M108" s="9">
        <f t="shared" si="18"/>
        <v>63.854999999999997</v>
      </c>
      <c r="O108" s="8">
        <v>1.4583333333333334E-2</v>
      </c>
      <c r="P108" s="11">
        <f t="shared" si="19"/>
        <v>21</v>
      </c>
      <c r="Q108" s="10">
        <v>2.5</v>
      </c>
      <c r="R108" s="11">
        <f t="shared" si="20"/>
        <v>23.5</v>
      </c>
      <c r="S108" s="7">
        <v>3.472222222222222E-3</v>
      </c>
      <c r="T108" s="11">
        <f t="shared" si="21"/>
        <v>5</v>
      </c>
      <c r="U108" s="9">
        <v>1</v>
      </c>
      <c r="V108" s="9">
        <v>2.5</v>
      </c>
      <c r="W108" s="9">
        <f t="shared" si="22"/>
        <v>3.5</v>
      </c>
      <c r="X108" s="11">
        <f t="shared" si="23"/>
        <v>32</v>
      </c>
      <c r="Y108" s="9">
        <f t="shared" si="24"/>
        <v>10.27719050974865</v>
      </c>
      <c r="Z108" s="9">
        <f t="shared" si="25"/>
        <v>71.696842105263158</v>
      </c>
      <c r="AA108" s="9">
        <f t="shared" si="26"/>
        <v>78.590769230769226</v>
      </c>
      <c r="AB108" s="12">
        <f t="shared" si="27"/>
        <v>0.8125</v>
      </c>
      <c r="AD108" s="9">
        <v>1</v>
      </c>
      <c r="AE108" s="9">
        <v>1</v>
      </c>
      <c r="AF108" s="9">
        <f t="shared" si="28"/>
        <v>2</v>
      </c>
      <c r="AG108" s="13">
        <f t="shared" si="29"/>
        <v>95.039999999999992</v>
      </c>
      <c r="AH108" s="12">
        <f t="shared" si="30"/>
        <v>0.671875</v>
      </c>
      <c r="AJ108" s="14">
        <f t="shared" si="31"/>
        <v>27.670499999999997</v>
      </c>
    </row>
    <row r="109" spans="1:37" x14ac:dyDescent="0.35">
      <c r="A109" s="33" t="s">
        <v>34</v>
      </c>
      <c r="B109" t="s">
        <v>40</v>
      </c>
      <c r="C109" t="s">
        <v>118</v>
      </c>
      <c r="F109" t="s">
        <v>270</v>
      </c>
      <c r="G109" t="s">
        <v>394</v>
      </c>
      <c r="H109" s="7">
        <v>0.63055555555555554</v>
      </c>
      <c r="I109" s="7">
        <v>0.65416666666666667</v>
      </c>
      <c r="J109" s="8">
        <f t="shared" si="16"/>
        <v>2.3611111111111138E-2</v>
      </c>
      <c r="K109" s="11">
        <f t="shared" si="17"/>
        <v>34</v>
      </c>
      <c r="L109">
        <v>34.055999999999997</v>
      </c>
      <c r="M109" s="9">
        <f t="shared" si="18"/>
        <v>60.09882352941176</v>
      </c>
      <c r="O109" s="8">
        <v>1.4583333333333334E-2</v>
      </c>
      <c r="P109" s="11">
        <f t="shared" si="19"/>
        <v>21</v>
      </c>
      <c r="Q109" s="10">
        <v>4</v>
      </c>
      <c r="R109" s="11">
        <f t="shared" si="20"/>
        <v>25</v>
      </c>
      <c r="S109" s="7">
        <v>3.472222222222222E-3</v>
      </c>
      <c r="T109" s="11">
        <f t="shared" si="21"/>
        <v>5</v>
      </c>
      <c r="U109" s="9">
        <v>3</v>
      </c>
      <c r="V109" s="9">
        <v>1</v>
      </c>
      <c r="W109" s="9">
        <f t="shared" si="22"/>
        <v>4</v>
      </c>
      <c r="X109" s="11">
        <f t="shared" si="23"/>
        <v>34</v>
      </c>
      <c r="Y109" s="9">
        <f t="shared" si="24"/>
        <v>11.745360582569885</v>
      </c>
      <c r="Z109" s="9">
        <f t="shared" si="25"/>
        <v>68.111999999999995</v>
      </c>
      <c r="AA109" s="9">
        <f t="shared" si="26"/>
        <v>78.590769230769226</v>
      </c>
      <c r="AB109" s="12">
        <f t="shared" si="27"/>
        <v>0.76470588235294112</v>
      </c>
      <c r="AD109" s="9">
        <v>1</v>
      </c>
      <c r="AE109" s="9">
        <v>1</v>
      </c>
      <c r="AF109" s="9">
        <f t="shared" si="28"/>
        <v>2</v>
      </c>
      <c r="AG109" s="13">
        <f t="shared" si="29"/>
        <v>88.841739130434775</v>
      </c>
      <c r="AH109" s="12">
        <f t="shared" si="30"/>
        <v>0.67647058823529416</v>
      </c>
      <c r="AJ109" s="14">
        <f t="shared" si="31"/>
        <v>26.042823529411759</v>
      </c>
    </row>
    <row r="110" spans="1:37" x14ac:dyDescent="0.35">
      <c r="A110" s="33" t="s">
        <v>34</v>
      </c>
      <c r="B110" t="s">
        <v>40</v>
      </c>
      <c r="C110" t="s">
        <v>121</v>
      </c>
      <c r="F110" t="s">
        <v>269</v>
      </c>
      <c r="G110" t="s">
        <v>400</v>
      </c>
      <c r="H110" s="7">
        <v>0.8041666666666667</v>
      </c>
      <c r="I110" s="7">
        <v>0.82638888888888884</v>
      </c>
      <c r="J110" s="8">
        <f t="shared" si="16"/>
        <v>2.2222222222222143E-2</v>
      </c>
      <c r="K110" s="11">
        <f t="shared" si="17"/>
        <v>32</v>
      </c>
      <c r="L110">
        <v>34.055999999999997</v>
      </c>
      <c r="M110" s="9">
        <f t="shared" si="18"/>
        <v>63.854999999999997</v>
      </c>
      <c r="O110" s="8">
        <v>1.5625E-2</v>
      </c>
      <c r="P110" s="11">
        <f t="shared" si="19"/>
        <v>22</v>
      </c>
      <c r="Q110" s="10">
        <v>1</v>
      </c>
      <c r="R110" s="11">
        <f t="shared" si="20"/>
        <v>23</v>
      </c>
      <c r="S110" s="7">
        <v>3.472222222222222E-3</v>
      </c>
      <c r="T110" s="11">
        <f t="shared" si="21"/>
        <v>5</v>
      </c>
      <c r="U110" s="9">
        <v>1</v>
      </c>
      <c r="V110" s="9">
        <v>2.5</v>
      </c>
      <c r="W110" s="9">
        <f t="shared" si="22"/>
        <v>3.5</v>
      </c>
      <c r="X110" s="11">
        <f t="shared" si="23"/>
        <v>31.5</v>
      </c>
      <c r="Y110" s="9">
        <f t="shared" si="24"/>
        <v>10.27719050974865</v>
      </c>
      <c r="Z110" s="9">
        <f t="shared" si="25"/>
        <v>72.977142857142852</v>
      </c>
      <c r="AA110" s="9">
        <f t="shared" si="26"/>
        <v>75.679999999999993</v>
      </c>
      <c r="AB110" s="12">
        <f t="shared" si="27"/>
        <v>0.84375</v>
      </c>
      <c r="AD110" s="9">
        <v>1</v>
      </c>
      <c r="AE110" s="9">
        <v>1</v>
      </c>
      <c r="AF110" s="9">
        <f t="shared" si="28"/>
        <v>2</v>
      </c>
      <c r="AG110" s="13">
        <f t="shared" si="29"/>
        <v>97.302857142857135</v>
      </c>
      <c r="AH110" s="12">
        <f t="shared" si="30"/>
        <v>0.65625</v>
      </c>
      <c r="AJ110" s="14">
        <f t="shared" si="31"/>
        <v>28.734749999999998</v>
      </c>
    </row>
    <row r="111" spans="1:37" x14ac:dyDescent="0.35">
      <c r="A111" s="34" t="s">
        <v>34</v>
      </c>
      <c r="B111" s="15" t="s">
        <v>40</v>
      </c>
      <c r="C111" s="15" t="s">
        <v>120</v>
      </c>
      <c r="D111" s="15"/>
      <c r="E111" s="15"/>
      <c r="F111" s="15" t="s">
        <v>270</v>
      </c>
      <c r="G111" s="15" t="s">
        <v>394</v>
      </c>
      <c r="H111" s="16">
        <v>0.65138888888888891</v>
      </c>
      <c r="I111" s="16">
        <v>0.67361111111111116</v>
      </c>
      <c r="J111" s="17">
        <f t="shared" si="16"/>
        <v>2.2222222222222254E-2</v>
      </c>
      <c r="K111" s="18">
        <f t="shared" si="17"/>
        <v>32</v>
      </c>
      <c r="L111" s="15">
        <v>34.055999999999997</v>
      </c>
      <c r="M111" s="19">
        <f t="shared" si="18"/>
        <v>63.854999999999997</v>
      </c>
      <c r="N111" s="15"/>
      <c r="O111" s="17">
        <v>1.4583333333333334E-2</v>
      </c>
      <c r="P111" s="18">
        <f t="shared" si="19"/>
        <v>21</v>
      </c>
      <c r="Q111" s="20">
        <v>2</v>
      </c>
      <c r="R111" s="18">
        <f t="shared" si="20"/>
        <v>23</v>
      </c>
      <c r="S111" s="16">
        <v>3.472222222222222E-3</v>
      </c>
      <c r="T111" s="18">
        <f t="shared" si="21"/>
        <v>5</v>
      </c>
      <c r="U111" s="19">
        <v>3</v>
      </c>
      <c r="V111" s="19">
        <v>1</v>
      </c>
      <c r="W111" s="19">
        <f t="shared" si="22"/>
        <v>4</v>
      </c>
      <c r="X111" s="18">
        <f t="shared" si="23"/>
        <v>32</v>
      </c>
      <c r="Y111" s="19">
        <f t="shared" si="24"/>
        <v>11.745360582569885</v>
      </c>
      <c r="Z111" s="19">
        <f t="shared" si="25"/>
        <v>72.977142857142852</v>
      </c>
      <c r="AA111" s="19">
        <f t="shared" si="26"/>
        <v>78.590769230769226</v>
      </c>
      <c r="AB111" s="21">
        <f t="shared" si="27"/>
        <v>0.8125</v>
      </c>
      <c r="AC111" s="15"/>
      <c r="AD111" s="19">
        <v>1</v>
      </c>
      <c r="AE111" s="19">
        <v>1</v>
      </c>
      <c r="AF111" s="19">
        <f t="shared" si="28"/>
        <v>2</v>
      </c>
      <c r="AG111" s="22">
        <f t="shared" si="29"/>
        <v>97.302857142857135</v>
      </c>
      <c r="AH111" s="21">
        <f t="shared" si="30"/>
        <v>0.65625</v>
      </c>
      <c r="AI111" s="15"/>
      <c r="AJ111" s="23">
        <f t="shared" si="31"/>
        <v>27.670499999999997</v>
      </c>
    </row>
    <row r="112" spans="1:37" x14ac:dyDescent="0.35">
      <c r="A112" s="33" t="s">
        <v>31</v>
      </c>
      <c r="B112" t="s">
        <v>37</v>
      </c>
      <c r="C112" t="s">
        <v>88</v>
      </c>
      <c r="F112" t="s">
        <v>271</v>
      </c>
      <c r="G112" t="s">
        <v>402</v>
      </c>
      <c r="H112" s="7">
        <v>0.76388888888888884</v>
      </c>
      <c r="I112" s="7">
        <v>0.77708333333333335</v>
      </c>
      <c r="J112" s="8">
        <f t="shared" si="16"/>
        <v>1.3194444444444509E-2</v>
      </c>
      <c r="K112" s="11">
        <f t="shared" si="17"/>
        <v>19</v>
      </c>
      <c r="L112">
        <v>12.116999999999999</v>
      </c>
      <c r="M112" s="9">
        <f t="shared" ref="M112:M127" si="32">+L112/(K112/60)</f>
        <v>38.264210526315786</v>
      </c>
      <c r="O112" s="8">
        <v>8.6805555555555559E-3</v>
      </c>
      <c r="P112" s="11">
        <f t="shared" si="19"/>
        <v>12</v>
      </c>
      <c r="Q112" s="10">
        <v>1</v>
      </c>
      <c r="R112" s="11">
        <f t="shared" si="20"/>
        <v>13</v>
      </c>
      <c r="S112" s="7">
        <v>1.3888888888888889E-3</v>
      </c>
      <c r="T112" s="11">
        <f t="shared" si="21"/>
        <v>2</v>
      </c>
      <c r="U112" s="9">
        <v>0.5</v>
      </c>
      <c r="V112" s="9">
        <v>3</v>
      </c>
      <c r="W112" s="9">
        <f t="shared" si="22"/>
        <v>3.5</v>
      </c>
      <c r="X112" s="11">
        <f t="shared" si="23"/>
        <v>18.5</v>
      </c>
      <c r="Y112" s="9">
        <f t="shared" si="24"/>
        <v>28.885037550548819</v>
      </c>
      <c r="Z112" s="9">
        <f t="shared" si="25"/>
        <v>48.467999999999996</v>
      </c>
      <c r="AA112" s="9">
        <f t="shared" si="26"/>
        <v>51.929999999999993</v>
      </c>
      <c r="AB112" s="12">
        <f t="shared" ref="AB112:AB127" si="33">+M112/AA112</f>
        <v>0.73684210526315796</v>
      </c>
      <c r="AD112" s="9">
        <v>1</v>
      </c>
      <c r="AE112" s="9">
        <v>0</v>
      </c>
      <c r="AF112" s="9">
        <f t="shared" si="28"/>
        <v>1</v>
      </c>
      <c r="AG112" s="13">
        <f t="shared" si="29"/>
        <v>60.584999999999994</v>
      </c>
      <c r="AH112" s="12">
        <f t="shared" ref="AH112:AH127" si="34">+M112/AG112</f>
        <v>0.63157894736842102</v>
      </c>
      <c r="AJ112" s="14">
        <f t="shared" si="31"/>
        <v>8.9283157894736842</v>
      </c>
      <c r="AK112" s="29"/>
    </row>
    <row r="113" spans="1:36" x14ac:dyDescent="0.35">
      <c r="A113" s="33" t="s">
        <v>31</v>
      </c>
      <c r="B113" t="s">
        <v>37</v>
      </c>
      <c r="C113" t="s">
        <v>85</v>
      </c>
      <c r="F113" t="s">
        <v>272</v>
      </c>
      <c r="G113" t="s">
        <v>384</v>
      </c>
      <c r="H113" s="7">
        <v>0.80902777777777779</v>
      </c>
      <c r="I113" s="7">
        <v>0.84722222222222221</v>
      </c>
      <c r="J113" s="8">
        <f t="shared" si="16"/>
        <v>3.819444444444442E-2</v>
      </c>
      <c r="K113" s="11">
        <f t="shared" si="17"/>
        <v>55</v>
      </c>
      <c r="L113">
        <v>46.83</v>
      </c>
      <c r="M113" s="9">
        <f t="shared" si="32"/>
        <v>51.087272727272726</v>
      </c>
      <c r="O113" s="8">
        <v>2.1180555555555557E-2</v>
      </c>
      <c r="P113" s="11">
        <f t="shared" si="19"/>
        <v>30</v>
      </c>
      <c r="Q113" s="10">
        <v>9.5</v>
      </c>
      <c r="R113" s="11">
        <f t="shared" si="20"/>
        <v>39.5</v>
      </c>
      <c r="S113" s="7">
        <v>4.8611111111111112E-3</v>
      </c>
      <c r="T113" s="11">
        <f t="shared" si="21"/>
        <v>7</v>
      </c>
      <c r="U113" s="9">
        <v>5</v>
      </c>
      <c r="V113" s="9">
        <v>3</v>
      </c>
      <c r="W113" s="9">
        <f t="shared" si="22"/>
        <v>8</v>
      </c>
      <c r="X113" s="11">
        <f t="shared" si="23"/>
        <v>54.5</v>
      </c>
      <c r="Y113" s="9">
        <f t="shared" si="24"/>
        <v>17.08306641042067</v>
      </c>
      <c r="Z113" s="9">
        <f t="shared" si="25"/>
        <v>60.4258064516129</v>
      </c>
      <c r="AA113" s="9">
        <f t="shared" si="26"/>
        <v>75.940540540540539</v>
      </c>
      <c r="AB113" s="12">
        <f t="shared" si="33"/>
        <v>0.67272727272727273</v>
      </c>
      <c r="AD113" s="9">
        <v>1</v>
      </c>
      <c r="AE113" s="9">
        <v>1.5</v>
      </c>
      <c r="AF113" s="9">
        <f t="shared" si="28"/>
        <v>2.5</v>
      </c>
      <c r="AG113" s="13">
        <f t="shared" si="29"/>
        <v>75.940540540540539</v>
      </c>
      <c r="AH113" s="12">
        <f t="shared" si="34"/>
        <v>0.67272727272727273</v>
      </c>
      <c r="AJ113" s="14">
        <f t="shared" si="31"/>
        <v>31.503818181818179</v>
      </c>
    </row>
    <row r="114" spans="1:36" x14ac:dyDescent="0.35">
      <c r="A114" s="33" t="s">
        <v>31</v>
      </c>
      <c r="B114" t="s">
        <v>37</v>
      </c>
      <c r="C114" t="s">
        <v>83</v>
      </c>
      <c r="F114" t="s">
        <v>273</v>
      </c>
      <c r="G114" t="s">
        <v>379</v>
      </c>
      <c r="H114" s="7">
        <v>0.69791666666666663</v>
      </c>
      <c r="I114" s="7">
        <v>0.71736111111111112</v>
      </c>
      <c r="J114" s="8">
        <f t="shared" si="16"/>
        <v>1.9444444444444486E-2</v>
      </c>
      <c r="K114" s="11">
        <f t="shared" si="17"/>
        <v>28</v>
      </c>
      <c r="L114">
        <v>23.879000000000001</v>
      </c>
      <c r="M114" s="9">
        <f t="shared" si="32"/>
        <v>51.169285714285714</v>
      </c>
      <c r="O114" s="8">
        <v>1.2847222222222222E-2</v>
      </c>
      <c r="P114" s="11">
        <f t="shared" si="19"/>
        <v>18</v>
      </c>
      <c r="Q114" s="10">
        <v>3</v>
      </c>
      <c r="R114" s="11">
        <f t="shared" si="20"/>
        <v>21</v>
      </c>
      <c r="S114" s="7">
        <v>2.7777777777777779E-3</v>
      </c>
      <c r="T114" s="11">
        <f t="shared" si="21"/>
        <v>4</v>
      </c>
      <c r="U114" s="9">
        <v>1.5</v>
      </c>
      <c r="V114" s="9">
        <v>1</v>
      </c>
      <c r="W114" s="9">
        <f t="shared" si="22"/>
        <v>2.5</v>
      </c>
      <c r="X114" s="11">
        <f t="shared" si="23"/>
        <v>27.5</v>
      </c>
      <c r="Y114" s="9">
        <f t="shared" si="24"/>
        <v>10.469450144478412</v>
      </c>
      <c r="Z114" s="9">
        <f t="shared" si="25"/>
        <v>57.309600000000003</v>
      </c>
      <c r="AA114" s="9">
        <f t="shared" si="26"/>
        <v>65.124545454545469</v>
      </c>
      <c r="AB114" s="12">
        <f t="shared" si="33"/>
        <v>0.78571428571428548</v>
      </c>
      <c r="AD114" s="9">
        <v>0.5</v>
      </c>
      <c r="AE114" s="9">
        <v>0.5</v>
      </c>
      <c r="AF114" s="9">
        <f t="shared" si="28"/>
        <v>1</v>
      </c>
      <c r="AG114" s="13">
        <f t="shared" si="29"/>
        <v>71.637000000000015</v>
      </c>
      <c r="AH114" s="12">
        <f t="shared" si="34"/>
        <v>0.71428571428571408</v>
      </c>
      <c r="AJ114" s="14">
        <f t="shared" si="31"/>
        <v>18.762071428571424</v>
      </c>
    </row>
    <row r="115" spans="1:36" x14ac:dyDescent="0.35">
      <c r="A115" s="33" t="s">
        <v>31</v>
      </c>
      <c r="B115" t="s">
        <v>37</v>
      </c>
      <c r="C115" t="s">
        <v>76</v>
      </c>
      <c r="F115" t="s">
        <v>274</v>
      </c>
      <c r="G115" t="s">
        <v>389</v>
      </c>
      <c r="H115" s="7">
        <v>0.67500000000000004</v>
      </c>
      <c r="I115" s="7">
        <v>0.76388888888888884</v>
      </c>
      <c r="J115" s="8">
        <f t="shared" si="16"/>
        <v>8.8888888888888795E-2</v>
      </c>
      <c r="K115" s="11">
        <f t="shared" si="17"/>
        <v>128</v>
      </c>
      <c r="L115">
        <v>159.50800000000001</v>
      </c>
      <c r="M115" s="9">
        <f t="shared" si="32"/>
        <v>74.769375000000011</v>
      </c>
      <c r="O115" s="8">
        <v>5.3472222222222213E-2</v>
      </c>
      <c r="P115" s="11">
        <f t="shared" si="19"/>
        <v>77</v>
      </c>
      <c r="Q115" s="10">
        <v>19</v>
      </c>
      <c r="R115" s="11">
        <f t="shared" si="20"/>
        <v>96</v>
      </c>
      <c r="S115" s="7">
        <v>9.0277777777777769E-3</v>
      </c>
      <c r="T115" s="11">
        <f t="shared" si="21"/>
        <v>13</v>
      </c>
      <c r="U115" s="9">
        <v>7.5</v>
      </c>
      <c r="V115" s="9">
        <v>11.5</v>
      </c>
      <c r="W115" s="9">
        <f t="shared" si="22"/>
        <v>19</v>
      </c>
      <c r="X115" s="11">
        <f t="shared" si="23"/>
        <v>128</v>
      </c>
      <c r="Y115" s="9">
        <f t="shared" si="24"/>
        <v>11.911628256889935</v>
      </c>
      <c r="Z115" s="9">
        <f t="shared" si="25"/>
        <v>87.802568807339455</v>
      </c>
      <c r="AA115" s="9">
        <f t="shared" si="26"/>
        <v>106.33866666666667</v>
      </c>
      <c r="AB115" s="12">
        <f t="shared" si="33"/>
        <v>0.70312500000000011</v>
      </c>
      <c r="AD115" s="9">
        <v>4</v>
      </c>
      <c r="AE115" s="9">
        <v>8.5</v>
      </c>
      <c r="AF115" s="9">
        <f t="shared" si="28"/>
        <v>12.5</v>
      </c>
      <c r="AG115" s="13">
        <f t="shared" si="29"/>
        <v>114.6165269461078</v>
      </c>
      <c r="AH115" s="12">
        <f t="shared" si="34"/>
        <v>0.65234375</v>
      </c>
      <c r="AJ115" s="14">
        <f t="shared" si="31"/>
        <v>112.15406250000002</v>
      </c>
    </row>
    <row r="116" spans="1:36" x14ac:dyDescent="0.35">
      <c r="A116" s="33" t="s">
        <v>31</v>
      </c>
      <c r="B116" t="s">
        <v>37</v>
      </c>
      <c r="C116" t="s">
        <v>86</v>
      </c>
      <c r="F116" t="s">
        <v>275</v>
      </c>
      <c r="G116" t="s">
        <v>384</v>
      </c>
      <c r="H116" s="7">
        <v>0.73958333333333337</v>
      </c>
      <c r="I116" s="7">
        <v>0.77430555555555558</v>
      </c>
      <c r="J116" s="8">
        <f t="shared" si="16"/>
        <v>3.472222222222221E-2</v>
      </c>
      <c r="K116" s="11">
        <f t="shared" si="17"/>
        <v>50</v>
      </c>
      <c r="L116">
        <v>46.83</v>
      </c>
      <c r="M116" s="9">
        <f t="shared" si="32"/>
        <v>56.195999999999998</v>
      </c>
      <c r="O116" s="8">
        <v>2.3958333333333331E-2</v>
      </c>
      <c r="P116" s="11">
        <f t="shared" si="19"/>
        <v>34</v>
      </c>
      <c r="Q116" s="10">
        <v>0.5</v>
      </c>
      <c r="R116" s="11">
        <f t="shared" si="20"/>
        <v>34.5</v>
      </c>
      <c r="S116" s="7">
        <v>5.5555555555555558E-3</v>
      </c>
      <c r="T116" s="11">
        <f t="shared" si="21"/>
        <v>8</v>
      </c>
      <c r="U116" s="9">
        <v>4</v>
      </c>
      <c r="V116" s="9">
        <v>3</v>
      </c>
      <c r="W116" s="9">
        <f t="shared" si="22"/>
        <v>7</v>
      </c>
      <c r="X116" s="11">
        <f t="shared" si="23"/>
        <v>49.5</v>
      </c>
      <c r="Y116" s="9">
        <f t="shared" si="24"/>
        <v>14.947683109118087</v>
      </c>
      <c r="Z116" s="9">
        <f t="shared" si="25"/>
        <v>66.112941176470585</v>
      </c>
      <c r="AA116" s="9">
        <f t="shared" si="26"/>
        <v>66.900000000000006</v>
      </c>
      <c r="AB116" s="12">
        <f t="shared" si="33"/>
        <v>0.83999999999999986</v>
      </c>
      <c r="AD116" s="9">
        <v>1</v>
      </c>
      <c r="AE116" s="9">
        <v>1.5</v>
      </c>
      <c r="AF116" s="9">
        <f t="shared" si="28"/>
        <v>2.5</v>
      </c>
      <c r="AG116" s="13">
        <f t="shared" si="29"/>
        <v>87.806249999999991</v>
      </c>
      <c r="AH116" s="12">
        <f t="shared" si="34"/>
        <v>0.64</v>
      </c>
      <c r="AJ116" s="14">
        <f t="shared" si="31"/>
        <v>39.337199999999989</v>
      </c>
    </row>
    <row r="117" spans="1:36" x14ac:dyDescent="0.35">
      <c r="A117" s="33" t="s">
        <v>31</v>
      </c>
      <c r="B117" t="s">
        <v>37</v>
      </c>
      <c r="C117" t="s">
        <v>78</v>
      </c>
      <c r="F117" t="s">
        <v>276</v>
      </c>
      <c r="G117" t="s">
        <v>396</v>
      </c>
      <c r="H117" s="7">
        <v>0.68541666666666667</v>
      </c>
      <c r="I117" s="7">
        <v>0.75624999999999998</v>
      </c>
      <c r="J117" s="8">
        <f t="shared" si="16"/>
        <v>7.0833333333333304E-2</v>
      </c>
      <c r="K117" s="11">
        <f t="shared" si="17"/>
        <v>102</v>
      </c>
      <c r="L117">
        <v>80.682000000000002</v>
      </c>
      <c r="M117" s="9">
        <f t="shared" si="32"/>
        <v>47.46</v>
      </c>
      <c r="O117" s="8">
        <v>4.3402777777777776E-2</v>
      </c>
      <c r="P117" s="11">
        <f t="shared" si="19"/>
        <v>62</v>
      </c>
      <c r="Q117" s="10">
        <v>10</v>
      </c>
      <c r="R117" s="11">
        <f t="shared" si="20"/>
        <v>72</v>
      </c>
      <c r="S117" s="7">
        <v>1.0416666666666666E-2</v>
      </c>
      <c r="T117" s="11">
        <f t="shared" si="21"/>
        <v>15</v>
      </c>
      <c r="U117" s="9">
        <v>5.5</v>
      </c>
      <c r="V117" s="9">
        <v>9</v>
      </c>
      <c r="W117" s="9">
        <f t="shared" si="22"/>
        <v>14.5</v>
      </c>
      <c r="X117" s="11">
        <f t="shared" si="23"/>
        <v>101.5</v>
      </c>
      <c r="Y117" s="9">
        <f t="shared" si="24"/>
        <v>17.971790486105945</v>
      </c>
      <c r="Z117" s="9">
        <f t="shared" si="25"/>
        <v>55.642758620689655</v>
      </c>
      <c r="AA117" s="9">
        <f t="shared" si="26"/>
        <v>62.869090909090907</v>
      </c>
      <c r="AB117" s="12">
        <f t="shared" si="33"/>
        <v>0.75490196078431371</v>
      </c>
      <c r="AD117" s="9">
        <v>2</v>
      </c>
      <c r="AE117" s="9">
        <v>6</v>
      </c>
      <c r="AF117" s="9">
        <f t="shared" si="28"/>
        <v>8</v>
      </c>
      <c r="AG117" s="13">
        <f t="shared" si="29"/>
        <v>75.639375000000001</v>
      </c>
      <c r="AH117" s="12">
        <f t="shared" si="34"/>
        <v>0.62745098039215685</v>
      </c>
      <c r="AJ117" s="14">
        <f t="shared" si="31"/>
        <v>60.907000000000004</v>
      </c>
    </row>
    <row r="118" spans="1:36" x14ac:dyDescent="0.35">
      <c r="A118" s="33" t="s">
        <v>31</v>
      </c>
      <c r="B118" t="s">
        <v>37</v>
      </c>
      <c r="C118" t="s">
        <v>84</v>
      </c>
      <c r="F118" t="s">
        <v>277</v>
      </c>
      <c r="G118" t="s">
        <v>394</v>
      </c>
      <c r="H118" s="7">
        <v>0.78125</v>
      </c>
      <c r="I118" s="7">
        <v>0.80208333333333337</v>
      </c>
      <c r="J118" s="8">
        <f t="shared" si="16"/>
        <v>2.083333333333337E-2</v>
      </c>
      <c r="K118" s="11">
        <f t="shared" si="17"/>
        <v>30</v>
      </c>
      <c r="L118">
        <v>23.879000000000001</v>
      </c>
      <c r="M118" s="9">
        <f t="shared" si="32"/>
        <v>47.758000000000003</v>
      </c>
      <c r="O118" s="8">
        <v>1.2152777777777778E-2</v>
      </c>
      <c r="P118" s="11">
        <f t="shared" si="19"/>
        <v>17</v>
      </c>
      <c r="Q118" s="10">
        <v>4</v>
      </c>
      <c r="R118" s="11">
        <f t="shared" si="20"/>
        <v>21</v>
      </c>
      <c r="S118" s="7">
        <v>2.7777777777777779E-3</v>
      </c>
      <c r="T118" s="11">
        <f t="shared" si="21"/>
        <v>4</v>
      </c>
      <c r="U118" s="9">
        <v>2.5</v>
      </c>
      <c r="V118" s="9">
        <v>2</v>
      </c>
      <c r="W118" s="9">
        <f t="shared" si="22"/>
        <v>4.5</v>
      </c>
      <c r="X118" s="11">
        <f t="shared" si="23"/>
        <v>29.5</v>
      </c>
      <c r="Y118" s="9">
        <f t="shared" si="24"/>
        <v>18.845010260061141</v>
      </c>
      <c r="Z118" s="9">
        <f t="shared" si="25"/>
        <v>57.309600000000003</v>
      </c>
      <c r="AA118" s="9">
        <f t="shared" si="26"/>
        <v>68.22571428571429</v>
      </c>
      <c r="AB118" s="12">
        <f t="shared" si="33"/>
        <v>0.7</v>
      </c>
      <c r="AD118" s="9">
        <v>0.5</v>
      </c>
      <c r="AE118" s="9">
        <v>0.5</v>
      </c>
      <c r="AF118" s="9">
        <f t="shared" si="28"/>
        <v>1</v>
      </c>
      <c r="AG118" s="13">
        <f t="shared" si="29"/>
        <v>71.637000000000015</v>
      </c>
      <c r="AH118" s="12">
        <f t="shared" si="34"/>
        <v>0.66666666666666652</v>
      </c>
      <c r="AJ118" s="14">
        <f t="shared" si="31"/>
        <v>16.715299999999999</v>
      </c>
    </row>
    <row r="119" spans="1:36" x14ac:dyDescent="0.35">
      <c r="A119" s="33" t="s">
        <v>31</v>
      </c>
      <c r="B119" t="s">
        <v>37</v>
      </c>
      <c r="C119" t="s">
        <v>87</v>
      </c>
      <c r="F119" t="s">
        <v>278</v>
      </c>
      <c r="G119" t="s">
        <v>402</v>
      </c>
      <c r="H119" s="7">
        <v>0.30625000000000002</v>
      </c>
      <c r="I119" s="7">
        <v>0.32569444444444445</v>
      </c>
      <c r="J119" s="8">
        <f t="shared" si="16"/>
        <v>1.9444444444444431E-2</v>
      </c>
      <c r="K119" s="11">
        <f t="shared" si="17"/>
        <v>28</v>
      </c>
      <c r="L119">
        <v>12.116999999999999</v>
      </c>
      <c r="M119" s="9">
        <f t="shared" si="32"/>
        <v>25.964999999999996</v>
      </c>
      <c r="O119" s="8">
        <v>7.9861111111111105E-3</v>
      </c>
      <c r="P119" s="11">
        <f t="shared" si="19"/>
        <v>11</v>
      </c>
      <c r="Q119" s="10">
        <v>0</v>
      </c>
      <c r="R119" s="11">
        <f t="shared" si="20"/>
        <v>11</v>
      </c>
      <c r="S119" s="7">
        <v>7.6388888888888886E-3</v>
      </c>
      <c r="T119" s="11">
        <f t="shared" si="21"/>
        <v>11</v>
      </c>
      <c r="U119" s="9">
        <v>1</v>
      </c>
      <c r="V119" s="9">
        <v>4.5</v>
      </c>
      <c r="W119" s="9">
        <f t="shared" si="22"/>
        <v>5.5</v>
      </c>
      <c r="X119" s="11">
        <f t="shared" si="23"/>
        <v>27.5</v>
      </c>
      <c r="Y119" s="9">
        <f t="shared" si="24"/>
        <v>45.390773293719569</v>
      </c>
      <c r="Z119" s="9">
        <f t="shared" si="25"/>
        <v>33.046363636363637</v>
      </c>
      <c r="AA119" s="9">
        <f t="shared" si="26"/>
        <v>33.046363636363637</v>
      </c>
      <c r="AB119" s="12">
        <f t="shared" si="33"/>
        <v>0.78571428571428559</v>
      </c>
      <c r="AD119" s="9">
        <v>1</v>
      </c>
      <c r="AE119" s="9">
        <v>0</v>
      </c>
      <c r="AF119" s="9">
        <f t="shared" si="28"/>
        <v>1</v>
      </c>
      <c r="AG119" s="13">
        <f t="shared" si="29"/>
        <v>72.701999999999998</v>
      </c>
      <c r="AH119" s="12">
        <f t="shared" si="34"/>
        <v>0.3571428571428571</v>
      </c>
      <c r="AJ119" s="14">
        <f t="shared" si="31"/>
        <v>9.5204999999999984</v>
      </c>
    </row>
    <row r="120" spans="1:36" x14ac:dyDescent="0.35">
      <c r="A120" s="33" t="s">
        <v>31</v>
      </c>
      <c r="B120" t="s">
        <v>37</v>
      </c>
      <c r="C120" t="s">
        <v>75</v>
      </c>
      <c r="F120" t="s">
        <v>279</v>
      </c>
      <c r="G120" t="s">
        <v>389</v>
      </c>
      <c r="H120" s="7">
        <v>0.31944444444444442</v>
      </c>
      <c r="I120" s="7">
        <v>0.40694444444444444</v>
      </c>
      <c r="J120" s="8">
        <f t="shared" si="16"/>
        <v>8.7500000000000022E-2</v>
      </c>
      <c r="K120" s="11">
        <f t="shared" si="17"/>
        <v>126</v>
      </c>
      <c r="L120">
        <v>159.50800000000001</v>
      </c>
      <c r="M120" s="9">
        <f t="shared" si="32"/>
        <v>75.956190476190471</v>
      </c>
      <c r="O120" s="8">
        <v>5.3472222222222227E-2</v>
      </c>
      <c r="P120" s="11">
        <f t="shared" si="19"/>
        <v>77</v>
      </c>
      <c r="Q120" s="10">
        <v>22</v>
      </c>
      <c r="R120" s="11">
        <f t="shared" si="20"/>
        <v>99</v>
      </c>
      <c r="S120" s="7">
        <v>9.0277777777777769E-3</v>
      </c>
      <c r="T120" s="11">
        <f t="shared" si="21"/>
        <v>13</v>
      </c>
      <c r="U120" s="9">
        <v>4.5</v>
      </c>
      <c r="V120" s="9">
        <v>9.5</v>
      </c>
      <c r="W120" s="9">
        <f t="shared" si="22"/>
        <v>14</v>
      </c>
      <c r="X120" s="11">
        <f t="shared" si="23"/>
        <v>126</v>
      </c>
      <c r="Y120" s="9">
        <f t="shared" si="24"/>
        <v>8.7769892419189013</v>
      </c>
      <c r="Z120" s="9">
        <f t="shared" si="25"/>
        <v>85.450714285714284</v>
      </c>
      <c r="AA120" s="9">
        <f t="shared" si="26"/>
        <v>106.33866666666667</v>
      </c>
      <c r="AB120" s="12">
        <f t="shared" si="33"/>
        <v>0.71428571428571419</v>
      </c>
      <c r="AD120" s="9">
        <v>4</v>
      </c>
      <c r="AE120" s="9">
        <v>8.5</v>
      </c>
      <c r="AF120" s="9">
        <f t="shared" si="28"/>
        <v>12.5</v>
      </c>
      <c r="AG120" s="13">
        <f t="shared" si="29"/>
        <v>110.64138728323701</v>
      </c>
      <c r="AH120" s="12">
        <f t="shared" si="34"/>
        <v>0.6865079365079364</v>
      </c>
      <c r="AJ120" s="14">
        <f t="shared" si="31"/>
        <v>113.93428571428571</v>
      </c>
    </row>
    <row r="121" spans="1:36" x14ac:dyDescent="0.35">
      <c r="A121" s="33" t="s">
        <v>31</v>
      </c>
      <c r="B121" t="s">
        <v>37</v>
      </c>
      <c r="C121" t="s">
        <v>77</v>
      </c>
      <c r="F121" t="s">
        <v>280</v>
      </c>
      <c r="G121" t="s">
        <v>395</v>
      </c>
      <c r="H121" s="7">
        <v>0.32708333333333334</v>
      </c>
      <c r="I121" s="7">
        <v>0.4</v>
      </c>
      <c r="J121" s="8">
        <f t="shared" si="16"/>
        <v>7.2916666666666685E-2</v>
      </c>
      <c r="K121" s="11">
        <f t="shared" si="17"/>
        <v>105</v>
      </c>
      <c r="L121">
        <v>80.682000000000002</v>
      </c>
      <c r="M121" s="9">
        <f t="shared" si="32"/>
        <v>46.103999999999999</v>
      </c>
      <c r="O121" s="8">
        <v>4.2708333333333334E-2</v>
      </c>
      <c r="P121" s="11">
        <f t="shared" si="19"/>
        <v>61</v>
      </c>
      <c r="Q121" s="10">
        <v>2.5</v>
      </c>
      <c r="R121" s="11">
        <f t="shared" si="20"/>
        <v>63.5</v>
      </c>
      <c r="S121" s="7">
        <v>1.8055555555555554E-2</v>
      </c>
      <c r="T121" s="11">
        <f t="shared" si="21"/>
        <v>26</v>
      </c>
      <c r="U121" s="9">
        <v>3.5</v>
      </c>
      <c r="V121" s="9">
        <v>11.5</v>
      </c>
      <c r="W121" s="9">
        <f t="shared" si="22"/>
        <v>15</v>
      </c>
      <c r="X121" s="11">
        <f t="shared" si="23"/>
        <v>104.5</v>
      </c>
      <c r="Y121" s="9">
        <f t="shared" si="24"/>
        <v>18.591507399419942</v>
      </c>
      <c r="Z121" s="9">
        <f t="shared" si="25"/>
        <v>54.088491620111732</v>
      </c>
      <c r="AA121" s="9">
        <f t="shared" si="26"/>
        <v>55.642758620689655</v>
      </c>
      <c r="AB121" s="12">
        <f t="shared" si="33"/>
        <v>0.82857142857142851</v>
      </c>
      <c r="AD121" s="9">
        <v>2</v>
      </c>
      <c r="AE121" s="9">
        <v>6</v>
      </c>
      <c r="AF121" s="9">
        <f t="shared" si="28"/>
        <v>8</v>
      </c>
      <c r="AG121" s="13">
        <f t="shared" si="29"/>
        <v>87.223783783783787</v>
      </c>
      <c r="AH121" s="12">
        <f t="shared" si="34"/>
        <v>0.52857142857142858</v>
      </c>
      <c r="AJ121" s="14">
        <f t="shared" si="31"/>
        <v>66.850799999999992</v>
      </c>
    </row>
    <row r="122" spans="1:36" x14ac:dyDescent="0.35">
      <c r="A122" s="33" t="s">
        <v>31</v>
      </c>
      <c r="B122" t="s">
        <v>37</v>
      </c>
      <c r="C122" t="s">
        <v>73</v>
      </c>
      <c r="F122" t="s">
        <v>213</v>
      </c>
      <c r="G122" t="s">
        <v>389</v>
      </c>
      <c r="H122" s="7">
        <v>0.2986111111111111</v>
      </c>
      <c r="I122" s="7">
        <v>0.35972222222222222</v>
      </c>
      <c r="J122" s="8">
        <f t="shared" si="16"/>
        <v>6.1111111111111116E-2</v>
      </c>
      <c r="K122" s="11">
        <f t="shared" si="17"/>
        <v>88</v>
      </c>
      <c r="L122">
        <v>118.803</v>
      </c>
      <c r="M122" s="9">
        <f t="shared" si="32"/>
        <v>81.002045454545453</v>
      </c>
      <c r="O122" s="8">
        <v>4.0277777777777773E-2</v>
      </c>
      <c r="P122" s="11">
        <f t="shared" si="19"/>
        <v>58</v>
      </c>
      <c r="Q122" s="10">
        <v>10.5</v>
      </c>
      <c r="R122" s="11">
        <f t="shared" si="20"/>
        <v>68.5</v>
      </c>
      <c r="S122" s="7">
        <v>6.2500000000000003E-3</v>
      </c>
      <c r="T122" s="11">
        <f t="shared" si="21"/>
        <v>9</v>
      </c>
      <c r="U122" s="9">
        <v>2.5</v>
      </c>
      <c r="V122" s="9">
        <v>8</v>
      </c>
      <c r="W122" s="9">
        <f t="shared" si="22"/>
        <v>10.5</v>
      </c>
      <c r="X122" s="11">
        <f t="shared" si="23"/>
        <v>88</v>
      </c>
      <c r="Y122" s="9">
        <f t="shared" si="24"/>
        <v>8.8381606525087761</v>
      </c>
      <c r="Z122" s="9">
        <f t="shared" si="25"/>
        <v>91.976516129032248</v>
      </c>
      <c r="AA122" s="9">
        <f t="shared" si="26"/>
        <v>106.39074626865671</v>
      </c>
      <c r="AB122" s="12">
        <f t="shared" si="33"/>
        <v>0.76136363636363635</v>
      </c>
      <c r="AD122" s="9">
        <v>3</v>
      </c>
      <c r="AE122" s="9">
        <v>6.5</v>
      </c>
      <c r="AF122" s="9">
        <f t="shared" si="28"/>
        <v>9.5</v>
      </c>
      <c r="AG122" s="13">
        <f t="shared" si="29"/>
        <v>120.81661016949153</v>
      </c>
      <c r="AH122" s="12">
        <f t="shared" si="34"/>
        <v>0.67045454545454541</v>
      </c>
      <c r="AJ122" s="14">
        <f t="shared" si="31"/>
        <v>90.452284090909089</v>
      </c>
    </row>
    <row r="123" spans="1:36" x14ac:dyDescent="0.35">
      <c r="A123" s="33" t="s">
        <v>31</v>
      </c>
      <c r="B123" t="s">
        <v>37</v>
      </c>
      <c r="C123" t="s">
        <v>80</v>
      </c>
      <c r="F123" t="s">
        <v>281</v>
      </c>
      <c r="G123" t="s">
        <v>398</v>
      </c>
      <c r="H123" s="7">
        <v>0.31527777777777777</v>
      </c>
      <c r="I123" s="7">
        <v>0.36944444444444446</v>
      </c>
      <c r="J123" s="8">
        <f t="shared" si="16"/>
        <v>5.4166666666666696E-2</v>
      </c>
      <c r="K123" s="11">
        <f t="shared" si="17"/>
        <v>78</v>
      </c>
      <c r="L123">
        <v>67.203000000000003</v>
      </c>
      <c r="M123" s="9">
        <f t="shared" si="32"/>
        <v>51.694615384615382</v>
      </c>
      <c r="O123" s="8">
        <v>3.1597222222222221E-2</v>
      </c>
      <c r="P123" s="11">
        <f t="shared" si="19"/>
        <v>45</v>
      </c>
      <c r="Q123" s="10">
        <v>10</v>
      </c>
      <c r="R123" s="11">
        <f t="shared" si="20"/>
        <v>55</v>
      </c>
      <c r="S123" s="7">
        <v>8.3333333333333332E-3</v>
      </c>
      <c r="T123" s="11">
        <f t="shared" si="21"/>
        <v>12</v>
      </c>
      <c r="U123" s="9">
        <v>2.5</v>
      </c>
      <c r="V123" s="9">
        <v>8</v>
      </c>
      <c r="W123" s="9">
        <f t="shared" si="22"/>
        <v>10.5</v>
      </c>
      <c r="X123" s="11">
        <f t="shared" si="23"/>
        <v>77.5</v>
      </c>
      <c r="Y123" s="9">
        <f t="shared" si="24"/>
        <v>15.62430248649614</v>
      </c>
      <c r="Z123" s="9">
        <f t="shared" si="25"/>
        <v>60.181791044776119</v>
      </c>
      <c r="AA123" s="9">
        <f t="shared" si="26"/>
        <v>70.740000000000009</v>
      </c>
      <c r="AB123" s="12">
        <f t="shared" si="33"/>
        <v>0.73076923076923062</v>
      </c>
      <c r="AD123" s="9">
        <v>1.5</v>
      </c>
      <c r="AE123" s="9">
        <v>5</v>
      </c>
      <c r="AF123" s="9">
        <f t="shared" si="28"/>
        <v>6.5</v>
      </c>
      <c r="AG123" s="13">
        <f t="shared" si="29"/>
        <v>83.137731958762885</v>
      </c>
      <c r="AH123" s="12">
        <f t="shared" si="34"/>
        <v>0.62179487179487181</v>
      </c>
      <c r="AJ123" s="14">
        <f t="shared" si="31"/>
        <v>49.109884615384608</v>
      </c>
    </row>
    <row r="124" spans="1:36" x14ac:dyDescent="0.35">
      <c r="A124" s="33" t="s">
        <v>31</v>
      </c>
      <c r="B124" t="s">
        <v>37</v>
      </c>
      <c r="C124" t="s">
        <v>74</v>
      </c>
      <c r="F124" t="s">
        <v>215</v>
      </c>
      <c r="G124" t="s">
        <v>389</v>
      </c>
      <c r="H124" s="7">
        <v>0.72361111111111109</v>
      </c>
      <c r="I124" s="7">
        <v>0.78472222222222221</v>
      </c>
      <c r="J124" s="8">
        <f t="shared" si="16"/>
        <v>6.1111111111111116E-2</v>
      </c>
      <c r="K124" s="11">
        <f t="shared" si="17"/>
        <v>88</v>
      </c>
      <c r="L124">
        <v>118.803</v>
      </c>
      <c r="M124" s="9">
        <f t="shared" si="32"/>
        <v>81.002045454545453</v>
      </c>
      <c r="O124" s="8">
        <v>3.9930555555555552E-2</v>
      </c>
      <c r="P124" s="11">
        <f t="shared" si="19"/>
        <v>57</v>
      </c>
      <c r="Q124" s="10">
        <v>10.5</v>
      </c>
      <c r="R124" s="11">
        <f t="shared" si="20"/>
        <v>67.5</v>
      </c>
      <c r="S124" s="7">
        <v>6.2500000000000003E-3</v>
      </c>
      <c r="T124" s="11">
        <f t="shared" si="21"/>
        <v>9</v>
      </c>
      <c r="U124" s="9">
        <v>2.5</v>
      </c>
      <c r="V124" s="9">
        <v>8.5</v>
      </c>
      <c r="W124" s="9">
        <f t="shared" si="22"/>
        <v>11</v>
      </c>
      <c r="X124" s="11">
        <f t="shared" si="23"/>
        <v>87.5</v>
      </c>
      <c r="Y124" s="9">
        <f t="shared" si="24"/>
        <v>9.2590254454853831</v>
      </c>
      <c r="Z124" s="9">
        <f t="shared" si="25"/>
        <v>93.178823529411773</v>
      </c>
      <c r="AA124" s="9">
        <f t="shared" si="26"/>
        <v>108.00272727272726</v>
      </c>
      <c r="AB124" s="12">
        <f t="shared" si="33"/>
        <v>0.75000000000000011</v>
      </c>
      <c r="AD124" s="9">
        <v>3</v>
      </c>
      <c r="AE124" s="9">
        <v>6.5</v>
      </c>
      <c r="AF124" s="9">
        <f t="shared" si="28"/>
        <v>9.5</v>
      </c>
      <c r="AG124" s="13">
        <f t="shared" si="29"/>
        <v>122.89965517241379</v>
      </c>
      <c r="AH124" s="12">
        <f t="shared" si="34"/>
        <v>0.65909090909090906</v>
      </c>
      <c r="AJ124" s="14">
        <f t="shared" si="31"/>
        <v>89.102250000000012</v>
      </c>
    </row>
    <row r="125" spans="1:36" x14ac:dyDescent="0.35">
      <c r="A125" s="33" t="s">
        <v>31</v>
      </c>
      <c r="B125" t="s">
        <v>37</v>
      </c>
      <c r="C125" t="s">
        <v>81</v>
      </c>
      <c r="F125" t="s">
        <v>282</v>
      </c>
      <c r="G125" t="s">
        <v>398</v>
      </c>
      <c r="H125" s="7">
        <v>0.71388888888888891</v>
      </c>
      <c r="I125" s="7">
        <v>0.7680555555555556</v>
      </c>
      <c r="J125" s="8">
        <f t="shared" si="16"/>
        <v>5.4166666666666696E-2</v>
      </c>
      <c r="K125" s="11">
        <f t="shared" si="17"/>
        <v>78</v>
      </c>
      <c r="L125">
        <v>67.203000000000003</v>
      </c>
      <c r="M125" s="9">
        <f t="shared" si="32"/>
        <v>51.694615384615382</v>
      </c>
      <c r="O125" s="8">
        <v>3.4027777777777775E-2</v>
      </c>
      <c r="P125" s="11">
        <f t="shared" si="19"/>
        <v>49</v>
      </c>
      <c r="Q125" s="10">
        <v>7.5</v>
      </c>
      <c r="R125" s="11">
        <f t="shared" si="20"/>
        <v>56.5</v>
      </c>
      <c r="S125" s="7">
        <v>8.3333333333333332E-3</v>
      </c>
      <c r="T125" s="11">
        <f t="shared" si="21"/>
        <v>12</v>
      </c>
      <c r="U125" s="9">
        <v>4</v>
      </c>
      <c r="V125" s="9">
        <v>5.5</v>
      </c>
      <c r="W125" s="9">
        <f t="shared" si="22"/>
        <v>9.5</v>
      </c>
      <c r="X125" s="11">
        <f t="shared" si="23"/>
        <v>78</v>
      </c>
      <c r="Y125" s="9">
        <f t="shared" si="24"/>
        <v>14.13627367825841</v>
      </c>
      <c r="Z125" s="9">
        <f t="shared" si="25"/>
        <v>58.863941605839422</v>
      </c>
      <c r="AA125" s="9">
        <f t="shared" si="26"/>
        <v>66.101311475409844</v>
      </c>
      <c r="AB125" s="12">
        <f t="shared" si="33"/>
        <v>0.78205128205128194</v>
      </c>
      <c r="AD125" s="9">
        <v>1.5</v>
      </c>
      <c r="AE125" s="9">
        <v>5</v>
      </c>
      <c r="AF125" s="9">
        <f t="shared" si="28"/>
        <v>6.5</v>
      </c>
      <c r="AG125" s="13">
        <f t="shared" si="29"/>
        <v>80.643600000000006</v>
      </c>
      <c r="AH125" s="12">
        <f t="shared" si="34"/>
        <v>0.64102564102564097</v>
      </c>
      <c r="AJ125" s="14">
        <f t="shared" si="31"/>
        <v>52.556192307692299</v>
      </c>
    </row>
    <row r="126" spans="1:36" x14ac:dyDescent="0.35">
      <c r="A126" s="33" t="s">
        <v>31</v>
      </c>
      <c r="B126" t="s">
        <v>37</v>
      </c>
      <c r="C126" t="s">
        <v>79</v>
      </c>
      <c r="F126" t="s">
        <v>213</v>
      </c>
      <c r="G126" t="s">
        <v>389</v>
      </c>
      <c r="H126" s="7">
        <v>0.29444444444444445</v>
      </c>
      <c r="I126" s="7">
        <v>0.39305555555555555</v>
      </c>
      <c r="J126" s="8">
        <f t="shared" si="16"/>
        <v>9.8611111111111094E-2</v>
      </c>
      <c r="K126" s="11">
        <f t="shared" si="17"/>
        <v>142</v>
      </c>
      <c r="L126">
        <v>118.803</v>
      </c>
      <c r="M126" s="9">
        <f t="shared" si="32"/>
        <v>50.198450704225351</v>
      </c>
      <c r="O126" s="8">
        <v>5.2083333333333329E-2</v>
      </c>
      <c r="P126" s="11">
        <f t="shared" si="19"/>
        <v>75</v>
      </c>
      <c r="Q126" s="10">
        <v>9.5</v>
      </c>
      <c r="R126" s="11">
        <f t="shared" si="20"/>
        <v>84.5</v>
      </c>
      <c r="S126" s="7">
        <v>2.9166666666666667E-2</v>
      </c>
      <c r="T126" s="11">
        <f t="shared" si="21"/>
        <v>42</v>
      </c>
      <c r="U126" s="9">
        <v>4</v>
      </c>
      <c r="V126" s="9">
        <v>11.5</v>
      </c>
      <c r="W126" s="9">
        <f t="shared" si="22"/>
        <v>15.5</v>
      </c>
      <c r="X126" s="11">
        <f t="shared" si="23"/>
        <v>142</v>
      </c>
      <c r="Y126" s="9">
        <f t="shared" si="24"/>
        <v>13.046808582274858</v>
      </c>
      <c r="Z126" s="9">
        <f t="shared" si="25"/>
        <v>56.349249011857708</v>
      </c>
      <c r="AA126" s="9">
        <f t="shared" si="26"/>
        <v>60.924615384615386</v>
      </c>
      <c r="AB126" s="12">
        <f t="shared" si="33"/>
        <v>0.823943661971831</v>
      </c>
      <c r="AD126" s="9">
        <v>2.5</v>
      </c>
      <c r="AE126" s="9">
        <v>7</v>
      </c>
      <c r="AF126" s="9">
        <f t="shared" si="28"/>
        <v>9.5</v>
      </c>
      <c r="AG126" s="13">
        <f t="shared" si="29"/>
        <v>95.042400000000001</v>
      </c>
      <c r="AH126" s="12">
        <f t="shared" si="34"/>
        <v>0.528169014084507</v>
      </c>
      <c r="AJ126" s="14">
        <f t="shared" si="31"/>
        <v>97.886978873239443</v>
      </c>
    </row>
    <row r="127" spans="1:36" x14ac:dyDescent="0.35">
      <c r="A127" s="34" t="s">
        <v>31</v>
      </c>
      <c r="B127" s="15" t="s">
        <v>37</v>
      </c>
      <c r="C127" s="15" t="s">
        <v>82</v>
      </c>
      <c r="D127" s="15"/>
      <c r="E127" s="15"/>
      <c r="F127" s="15" t="s">
        <v>215</v>
      </c>
      <c r="G127" s="15" t="s">
        <v>389</v>
      </c>
      <c r="H127" s="16">
        <v>0.69027777777777777</v>
      </c>
      <c r="I127" s="16">
        <v>0.78888888888888886</v>
      </c>
      <c r="J127" s="17">
        <f t="shared" si="16"/>
        <v>9.8611111111111094E-2</v>
      </c>
      <c r="K127" s="18">
        <f t="shared" si="17"/>
        <v>142</v>
      </c>
      <c r="L127" s="15">
        <v>118.803</v>
      </c>
      <c r="M127" s="19">
        <f t="shared" si="32"/>
        <v>50.198450704225351</v>
      </c>
      <c r="N127" s="15"/>
      <c r="O127" s="17">
        <v>5.3819444444444448E-2</v>
      </c>
      <c r="P127" s="18">
        <f t="shared" si="19"/>
        <v>77</v>
      </c>
      <c r="Q127" s="20">
        <v>9.5</v>
      </c>
      <c r="R127" s="18">
        <f t="shared" si="20"/>
        <v>86.5</v>
      </c>
      <c r="S127" s="16">
        <v>2.777777777777778E-2</v>
      </c>
      <c r="T127" s="18">
        <f t="shared" si="21"/>
        <v>40</v>
      </c>
      <c r="U127" s="19">
        <v>4.5</v>
      </c>
      <c r="V127" s="19">
        <v>10.5</v>
      </c>
      <c r="W127" s="19">
        <f t="shared" si="22"/>
        <v>15</v>
      </c>
      <c r="X127" s="18">
        <f t="shared" si="23"/>
        <v>141.5</v>
      </c>
      <c r="Y127" s="19">
        <f t="shared" si="24"/>
        <v>12.625943789298249</v>
      </c>
      <c r="Z127" s="19">
        <f t="shared" si="25"/>
        <v>56.349249011857708</v>
      </c>
      <c r="AA127" s="19">
        <f t="shared" si="26"/>
        <v>60.924615384615386</v>
      </c>
      <c r="AB127" s="21">
        <f t="shared" si="33"/>
        <v>0.823943661971831</v>
      </c>
      <c r="AC127" s="15"/>
      <c r="AD127" s="19">
        <v>2.5</v>
      </c>
      <c r="AE127" s="19">
        <v>7</v>
      </c>
      <c r="AF127" s="19">
        <f t="shared" si="28"/>
        <v>9.5</v>
      </c>
      <c r="AG127" s="22">
        <f t="shared" si="29"/>
        <v>92.573766233766221</v>
      </c>
      <c r="AH127" s="21">
        <f t="shared" si="34"/>
        <v>0.54225352112676062</v>
      </c>
      <c r="AI127" s="15"/>
      <c r="AJ127" s="23">
        <f t="shared" si="31"/>
        <v>97.886978873239443</v>
      </c>
    </row>
    <row r="128" spans="1:36" x14ac:dyDescent="0.35">
      <c r="A128" s="33" t="s">
        <v>33</v>
      </c>
      <c r="B128" t="s">
        <v>39</v>
      </c>
      <c r="C128" t="s">
        <v>103</v>
      </c>
      <c r="F128" t="s">
        <v>283</v>
      </c>
      <c r="G128" t="s">
        <v>390</v>
      </c>
      <c r="H128" s="7">
        <v>0.50347222222222221</v>
      </c>
      <c r="I128" s="7">
        <v>0.70694444444444449</v>
      </c>
      <c r="J128" s="8">
        <f t="shared" si="16"/>
        <v>0.20347222222222228</v>
      </c>
      <c r="K128" s="11">
        <f t="shared" si="17"/>
        <v>293</v>
      </c>
      <c r="L128">
        <v>349.86500000000001</v>
      </c>
      <c r="M128" s="9">
        <f t="shared" si="18"/>
        <v>71.644709897610923</v>
      </c>
      <c r="O128" s="8">
        <v>0.14409722222222224</v>
      </c>
      <c r="P128" s="11">
        <f t="shared" si="19"/>
        <v>207</v>
      </c>
      <c r="Q128" s="10">
        <v>15.5</v>
      </c>
      <c r="R128" s="11">
        <f t="shared" si="20"/>
        <v>222.5</v>
      </c>
      <c r="S128" s="7">
        <v>2.7083333333333331E-2</v>
      </c>
      <c r="T128" s="11">
        <f t="shared" si="21"/>
        <v>39</v>
      </c>
      <c r="U128" s="9">
        <v>14.5</v>
      </c>
      <c r="V128" s="9">
        <v>16.5</v>
      </c>
      <c r="W128" s="9">
        <f t="shared" si="22"/>
        <v>31</v>
      </c>
      <c r="X128" s="11">
        <f t="shared" si="23"/>
        <v>292.5</v>
      </c>
      <c r="Y128" s="9">
        <f t="shared" si="24"/>
        <v>8.8605605019078784</v>
      </c>
      <c r="Z128" s="9">
        <f t="shared" si="25"/>
        <v>80.274952198852773</v>
      </c>
      <c r="AA128" s="9">
        <f t="shared" si="26"/>
        <v>85.332926829268303</v>
      </c>
      <c r="AB128" s="12">
        <f t="shared" si="27"/>
        <v>0.83959044368600677</v>
      </c>
      <c r="AD128" s="9">
        <v>7.5</v>
      </c>
      <c r="AE128" s="9">
        <v>14.5</v>
      </c>
      <c r="AF128" s="9">
        <f t="shared" si="28"/>
        <v>22</v>
      </c>
      <c r="AG128" s="13">
        <f t="shared" si="29"/>
        <v>104.69775561097256</v>
      </c>
      <c r="AH128" s="12">
        <f t="shared" si="30"/>
        <v>0.6843003412969284</v>
      </c>
      <c r="AJ128" s="14">
        <f t="shared" si="31"/>
        <v>293.74331058020476</v>
      </c>
    </row>
    <row r="129" spans="1:36" x14ac:dyDescent="0.35">
      <c r="A129" s="33" t="s">
        <v>33</v>
      </c>
      <c r="B129" t="s">
        <v>39</v>
      </c>
      <c r="C129" t="s">
        <v>102</v>
      </c>
      <c r="F129" t="s">
        <v>284</v>
      </c>
      <c r="G129" t="s">
        <v>388</v>
      </c>
      <c r="H129" s="7">
        <v>0.87847222222222221</v>
      </c>
      <c r="I129" s="7">
        <v>0.94097222222222221</v>
      </c>
      <c r="J129" s="8">
        <f t="shared" si="16"/>
        <v>6.25E-2</v>
      </c>
      <c r="K129" s="11">
        <f t="shared" si="17"/>
        <v>90</v>
      </c>
      <c r="L129">
        <v>114.95099999999999</v>
      </c>
      <c r="M129" s="9">
        <f t="shared" si="18"/>
        <v>76.634</v>
      </c>
      <c r="O129" s="8">
        <v>4.2013888888888892E-2</v>
      </c>
      <c r="P129" s="11">
        <f t="shared" si="19"/>
        <v>60</v>
      </c>
      <c r="Q129" s="10">
        <v>9.5</v>
      </c>
      <c r="R129" s="11">
        <f t="shared" si="20"/>
        <v>69.5</v>
      </c>
      <c r="S129" s="7">
        <v>6.2500000000000003E-3</v>
      </c>
      <c r="T129" s="11">
        <f t="shared" si="21"/>
        <v>9</v>
      </c>
      <c r="U129" s="9">
        <v>3.5</v>
      </c>
      <c r="V129" s="9">
        <v>7.5</v>
      </c>
      <c r="W129" s="9">
        <f t="shared" si="22"/>
        <v>11</v>
      </c>
      <c r="X129" s="11">
        <f t="shared" si="23"/>
        <v>89.5</v>
      </c>
      <c r="Y129" s="9">
        <f t="shared" si="24"/>
        <v>9.5692947429774424</v>
      </c>
      <c r="Z129" s="9">
        <f t="shared" si="25"/>
        <v>87.860636942675157</v>
      </c>
      <c r="AA129" s="9">
        <f t="shared" si="26"/>
        <v>99.957391304347823</v>
      </c>
      <c r="AB129" s="12">
        <f t="shared" si="27"/>
        <v>0.76666666666666672</v>
      </c>
      <c r="AD129" s="9">
        <v>2.5</v>
      </c>
      <c r="AE129" s="9">
        <v>3</v>
      </c>
      <c r="AF129" s="9">
        <f t="shared" si="28"/>
        <v>5.5</v>
      </c>
      <c r="AG129" s="13">
        <f t="shared" si="29"/>
        <v>107.76656249999999</v>
      </c>
      <c r="AH129" s="12">
        <f t="shared" si="30"/>
        <v>0.71111111111111114</v>
      </c>
      <c r="AJ129" s="14">
        <f t="shared" si="31"/>
        <v>88.129099999999994</v>
      </c>
    </row>
    <row r="130" spans="1:36" x14ac:dyDescent="0.35">
      <c r="A130" s="33" t="s">
        <v>33</v>
      </c>
      <c r="B130" t="s">
        <v>39</v>
      </c>
      <c r="C130" t="s">
        <v>104</v>
      </c>
      <c r="F130" t="s">
        <v>285</v>
      </c>
      <c r="G130" t="s">
        <v>414</v>
      </c>
      <c r="H130" s="7">
        <v>0.54166666666666663</v>
      </c>
      <c r="I130" s="7">
        <v>0.75208333333333333</v>
      </c>
      <c r="J130" s="8">
        <f t="shared" si="16"/>
        <v>0.2104166666666667</v>
      </c>
      <c r="K130" s="11">
        <f t="shared" si="17"/>
        <v>303</v>
      </c>
      <c r="L130">
        <v>350.22399999999993</v>
      </c>
      <c r="M130" s="9">
        <f t="shared" si="18"/>
        <v>69.351287128712855</v>
      </c>
      <c r="O130" s="8">
        <v>0.14687500000000001</v>
      </c>
      <c r="P130" s="11">
        <f t="shared" si="19"/>
        <v>211</v>
      </c>
      <c r="Q130" s="10">
        <v>26</v>
      </c>
      <c r="R130" s="11">
        <f t="shared" si="20"/>
        <v>237</v>
      </c>
      <c r="S130" s="7">
        <v>2.5000000000000001E-2</v>
      </c>
      <c r="T130" s="11">
        <f t="shared" si="21"/>
        <v>36</v>
      </c>
      <c r="U130" s="9">
        <v>12</v>
      </c>
      <c r="V130" s="9">
        <v>17.5</v>
      </c>
      <c r="W130" s="9">
        <f t="shared" si="22"/>
        <v>29.5</v>
      </c>
      <c r="X130" s="11">
        <f t="shared" si="23"/>
        <v>302.5</v>
      </c>
      <c r="Y130" s="9">
        <f t="shared" si="24"/>
        <v>8.4231805929919155</v>
      </c>
      <c r="Z130" s="9">
        <f t="shared" si="25"/>
        <v>76.97230769230768</v>
      </c>
      <c r="AA130" s="9">
        <f t="shared" si="26"/>
        <v>85.074655870445341</v>
      </c>
      <c r="AB130" s="12">
        <f t="shared" si="27"/>
        <v>0.81518151815181505</v>
      </c>
      <c r="AD130" s="9">
        <v>7.5</v>
      </c>
      <c r="AE130" s="9">
        <v>14.5</v>
      </c>
      <c r="AF130" s="9">
        <f t="shared" si="28"/>
        <v>22</v>
      </c>
      <c r="AG130" s="13">
        <f t="shared" si="29"/>
        <v>97.736930232558123</v>
      </c>
      <c r="AH130" s="12">
        <f t="shared" si="30"/>
        <v>0.7095709570957095</v>
      </c>
      <c r="AJ130" s="14">
        <f t="shared" si="31"/>
        <v>285.49613201320125</v>
      </c>
    </row>
    <row r="131" spans="1:36" x14ac:dyDescent="0.35">
      <c r="A131" s="33" t="s">
        <v>33</v>
      </c>
      <c r="B131" t="s">
        <v>39</v>
      </c>
      <c r="C131" t="s">
        <v>105</v>
      </c>
      <c r="F131" t="s">
        <v>286</v>
      </c>
      <c r="G131" t="s">
        <v>394</v>
      </c>
      <c r="H131" s="7">
        <v>0.63472222222222219</v>
      </c>
      <c r="I131" s="7">
        <v>0.70486111111111116</v>
      </c>
      <c r="J131" s="8">
        <f t="shared" ref="J131:J135" si="35">+I131-H131</f>
        <v>7.0138888888888973E-2</v>
      </c>
      <c r="K131" s="11">
        <f t="shared" ref="K131:K135" si="36">+HOUR(J131)*60+MINUTE(J131)</f>
        <v>101</v>
      </c>
      <c r="L131">
        <v>114.95099999999999</v>
      </c>
      <c r="M131" s="9">
        <f t="shared" ref="M131:M135" si="37">+L131/(K131/60)</f>
        <v>68.28772277227722</v>
      </c>
      <c r="O131" s="8">
        <v>4.1666666666666671E-2</v>
      </c>
      <c r="P131" s="11">
        <f t="shared" ref="P131:P135" si="38">+HOUR(O131)*60+MINUTE(O131)</f>
        <v>60</v>
      </c>
      <c r="Q131" s="10">
        <v>21</v>
      </c>
      <c r="R131" s="11">
        <f t="shared" ref="R131:R135" si="39">+P131+Q131</f>
        <v>81</v>
      </c>
      <c r="S131" s="7">
        <v>7.6388888888888886E-3</v>
      </c>
      <c r="T131" s="11">
        <f t="shared" ref="T131:T135" si="40">+HOUR(S131)*60+MINUTE(S131)</f>
        <v>11</v>
      </c>
      <c r="U131" s="9">
        <v>4.5</v>
      </c>
      <c r="V131" s="9">
        <v>4.5</v>
      </c>
      <c r="W131" s="9">
        <f t="shared" ref="W131:W135" si="41">+U131+V131</f>
        <v>9</v>
      </c>
      <c r="X131" s="11">
        <f t="shared" ref="X131:X135" si="42">+W131+T131+R131</f>
        <v>101</v>
      </c>
      <c r="Y131" s="9">
        <f t="shared" ref="Y131:Y135" si="43">+W131/L131*100</f>
        <v>7.8294229715269985</v>
      </c>
      <c r="Z131" s="9">
        <f t="shared" ref="Z131:Z135" si="44">+L131/((X131-W131)/60)</f>
        <v>74.968043478260867</v>
      </c>
      <c r="AA131" s="9">
        <f t="shared" ref="AA131:AA135" si="45">+L131/((X131-W131-Q131)/60)</f>
        <v>97.141690140845057</v>
      </c>
      <c r="AB131" s="12">
        <f t="shared" ref="AB131:AB135" si="46">+M131/AA131</f>
        <v>0.70297029702970304</v>
      </c>
      <c r="AD131" s="9">
        <v>2.5</v>
      </c>
      <c r="AE131" s="9">
        <v>3</v>
      </c>
      <c r="AF131" s="9">
        <f t="shared" ref="AF131:AF135" si="47">+AE131+AD131</f>
        <v>5.5</v>
      </c>
      <c r="AG131" s="13">
        <f t="shared" ref="AG131:AG135" si="48">+L131/((R131-AF131)/60)</f>
        <v>91.351788079470197</v>
      </c>
      <c r="AH131" s="12">
        <f t="shared" ref="AH131:AH135" si="49">+M131/AG131</f>
        <v>0.74752475247524741</v>
      </c>
      <c r="AJ131" s="14">
        <f t="shared" ref="AJ131:AJ135" si="50">+AB131*L131</f>
        <v>80.807138613861383</v>
      </c>
    </row>
    <row r="132" spans="1:36" x14ac:dyDescent="0.35">
      <c r="A132" s="33" t="s">
        <v>33</v>
      </c>
      <c r="B132" t="s">
        <v>39</v>
      </c>
      <c r="C132" t="s">
        <v>107</v>
      </c>
      <c r="F132" t="s">
        <v>287</v>
      </c>
      <c r="G132" t="s">
        <v>384</v>
      </c>
      <c r="H132" s="7">
        <v>0.48333333333333334</v>
      </c>
      <c r="I132" s="7">
        <v>0.52361111111111114</v>
      </c>
      <c r="J132" s="8">
        <f t="shared" si="35"/>
        <v>4.0277777777777801E-2</v>
      </c>
      <c r="K132" s="11">
        <f t="shared" si="36"/>
        <v>58</v>
      </c>
      <c r="L132">
        <v>59.43</v>
      </c>
      <c r="M132" s="9">
        <f t="shared" si="37"/>
        <v>61.479310344827589</v>
      </c>
      <c r="O132" s="8">
        <v>2.5694444444444443E-2</v>
      </c>
      <c r="P132" s="11">
        <f t="shared" si="38"/>
        <v>37</v>
      </c>
      <c r="Q132" s="10">
        <v>4.5</v>
      </c>
      <c r="R132" s="11">
        <f t="shared" si="39"/>
        <v>41.5</v>
      </c>
      <c r="S132" s="7">
        <v>4.8611111111111112E-3</v>
      </c>
      <c r="T132" s="11">
        <f t="shared" si="40"/>
        <v>7</v>
      </c>
      <c r="U132" s="9">
        <v>4</v>
      </c>
      <c r="V132" s="9">
        <v>5.5</v>
      </c>
      <c r="W132" s="9">
        <f t="shared" si="41"/>
        <v>9.5</v>
      </c>
      <c r="X132" s="11">
        <f t="shared" si="42"/>
        <v>58</v>
      </c>
      <c r="Y132" s="9">
        <f t="shared" si="43"/>
        <v>15.985192663637893</v>
      </c>
      <c r="Z132" s="9">
        <f t="shared" si="44"/>
        <v>73.521649484536084</v>
      </c>
      <c r="AA132" s="9">
        <f t="shared" si="45"/>
        <v>81.040909090909096</v>
      </c>
      <c r="AB132" s="12">
        <f t="shared" si="46"/>
        <v>0.75862068965517238</v>
      </c>
      <c r="AD132" s="9">
        <v>1.5</v>
      </c>
      <c r="AE132" s="9">
        <v>1.5</v>
      </c>
      <c r="AF132" s="9">
        <f t="shared" si="47"/>
        <v>3</v>
      </c>
      <c r="AG132" s="13">
        <f t="shared" si="48"/>
        <v>92.61818181818181</v>
      </c>
      <c r="AH132" s="12">
        <f t="shared" si="49"/>
        <v>0.66379310344827591</v>
      </c>
      <c r="AJ132" s="14">
        <f t="shared" si="50"/>
        <v>45.084827586206892</v>
      </c>
    </row>
    <row r="133" spans="1:36" x14ac:dyDescent="0.35">
      <c r="A133" s="33" t="s">
        <v>33</v>
      </c>
      <c r="B133" t="s">
        <v>39</v>
      </c>
      <c r="C133" t="s">
        <v>106</v>
      </c>
      <c r="F133" t="s">
        <v>288</v>
      </c>
      <c r="G133" t="s">
        <v>400</v>
      </c>
      <c r="H133" s="7">
        <v>0.45833333333333331</v>
      </c>
      <c r="I133" s="7">
        <v>0.49791666666666667</v>
      </c>
      <c r="J133" s="8">
        <f t="shared" si="35"/>
        <v>3.9583333333333359E-2</v>
      </c>
      <c r="K133" s="11">
        <f t="shared" si="36"/>
        <v>57</v>
      </c>
      <c r="L133">
        <v>59.43</v>
      </c>
      <c r="M133" s="9">
        <f t="shared" si="37"/>
        <v>62.557894736842108</v>
      </c>
      <c r="O133" s="8">
        <v>2.2916666666666669E-2</v>
      </c>
      <c r="P133" s="11">
        <f t="shared" si="38"/>
        <v>33</v>
      </c>
      <c r="Q133" s="10">
        <v>10.5</v>
      </c>
      <c r="R133" s="11">
        <f t="shared" si="39"/>
        <v>43.5</v>
      </c>
      <c r="S133" s="7">
        <v>4.8611111111111112E-3</v>
      </c>
      <c r="T133" s="11">
        <f t="shared" si="40"/>
        <v>7</v>
      </c>
      <c r="U133" s="9">
        <v>2.5</v>
      </c>
      <c r="V133" s="9">
        <v>4</v>
      </c>
      <c r="W133" s="9">
        <f t="shared" si="41"/>
        <v>6.5</v>
      </c>
      <c r="X133" s="11">
        <f t="shared" si="42"/>
        <v>57</v>
      </c>
      <c r="Y133" s="9">
        <f t="shared" si="43"/>
        <v>10.937237085646979</v>
      </c>
      <c r="Z133" s="9">
        <f t="shared" si="44"/>
        <v>70.609900990099007</v>
      </c>
      <c r="AA133" s="9">
        <f t="shared" si="45"/>
        <v>89.14500000000001</v>
      </c>
      <c r="AB133" s="12">
        <f t="shared" si="46"/>
        <v>0.70175438596491224</v>
      </c>
      <c r="AD133" s="9">
        <v>1.5</v>
      </c>
      <c r="AE133" s="9">
        <v>1.5</v>
      </c>
      <c r="AF133" s="9">
        <f t="shared" si="47"/>
        <v>3</v>
      </c>
      <c r="AG133" s="13">
        <f t="shared" si="48"/>
        <v>88.044444444444437</v>
      </c>
      <c r="AH133" s="12">
        <f t="shared" si="49"/>
        <v>0.71052631578947378</v>
      </c>
      <c r="AJ133" s="14">
        <f t="shared" si="50"/>
        <v>41.705263157894734</v>
      </c>
    </row>
    <row r="134" spans="1:36" x14ac:dyDescent="0.35">
      <c r="A134" s="33" t="s">
        <v>33</v>
      </c>
      <c r="B134" t="s">
        <v>39</v>
      </c>
      <c r="C134" t="s">
        <v>108</v>
      </c>
      <c r="F134" t="s">
        <v>287</v>
      </c>
      <c r="G134" t="s">
        <v>384</v>
      </c>
      <c r="H134" s="7">
        <v>0.54861111111111116</v>
      </c>
      <c r="I134" s="7">
        <v>0.58819444444444446</v>
      </c>
      <c r="J134" s="8">
        <f t="shared" si="35"/>
        <v>3.9583333333333304E-2</v>
      </c>
      <c r="K134" s="11">
        <f t="shared" si="36"/>
        <v>57</v>
      </c>
      <c r="L134">
        <v>59.43</v>
      </c>
      <c r="M134" s="9">
        <f t="shared" si="37"/>
        <v>62.557894736842108</v>
      </c>
      <c r="O134" s="8">
        <v>2.3958333333333331E-2</v>
      </c>
      <c r="P134" s="11">
        <f t="shared" si="38"/>
        <v>34</v>
      </c>
      <c r="Q134" s="10">
        <v>6.5</v>
      </c>
      <c r="R134" s="11">
        <f t="shared" si="39"/>
        <v>40.5</v>
      </c>
      <c r="S134" s="7">
        <v>4.8611111111111112E-3</v>
      </c>
      <c r="T134" s="11">
        <f t="shared" si="40"/>
        <v>7</v>
      </c>
      <c r="U134" s="9">
        <v>3</v>
      </c>
      <c r="V134" s="9">
        <v>6</v>
      </c>
      <c r="W134" s="9">
        <f t="shared" si="41"/>
        <v>9</v>
      </c>
      <c r="X134" s="11">
        <f t="shared" si="42"/>
        <v>56.5</v>
      </c>
      <c r="Y134" s="9">
        <f t="shared" si="43"/>
        <v>15.143866733972741</v>
      </c>
      <c r="Z134" s="9">
        <f t="shared" si="44"/>
        <v>75.069473684210536</v>
      </c>
      <c r="AA134" s="9">
        <f t="shared" si="45"/>
        <v>86.970731707317071</v>
      </c>
      <c r="AB134" s="12">
        <f t="shared" si="46"/>
        <v>0.7192982456140351</v>
      </c>
      <c r="AD134" s="9">
        <v>1.5</v>
      </c>
      <c r="AE134" s="9">
        <v>1.5</v>
      </c>
      <c r="AF134" s="9">
        <f t="shared" si="47"/>
        <v>3</v>
      </c>
      <c r="AG134" s="13">
        <f t="shared" si="48"/>
        <v>95.087999999999994</v>
      </c>
      <c r="AH134" s="12">
        <f t="shared" si="49"/>
        <v>0.65789473684210531</v>
      </c>
      <c r="AJ134" s="14">
        <f t="shared" si="50"/>
        <v>42.747894736842106</v>
      </c>
    </row>
    <row r="135" spans="1:36" x14ac:dyDescent="0.35">
      <c r="A135" s="34" t="s">
        <v>33</v>
      </c>
      <c r="B135" s="15" t="s">
        <v>39</v>
      </c>
      <c r="C135" s="15" t="s">
        <v>109</v>
      </c>
      <c r="D135" s="15"/>
      <c r="E135" s="15"/>
      <c r="F135" s="15" t="s">
        <v>288</v>
      </c>
      <c r="G135" s="15" t="s">
        <v>400</v>
      </c>
      <c r="H135" s="16">
        <v>0.68541666666666667</v>
      </c>
      <c r="I135" s="16">
        <v>0.72499999999999998</v>
      </c>
      <c r="J135" s="17">
        <f t="shared" si="35"/>
        <v>3.9583333333333304E-2</v>
      </c>
      <c r="K135" s="18">
        <f t="shared" si="36"/>
        <v>57</v>
      </c>
      <c r="L135" s="15">
        <v>59.43</v>
      </c>
      <c r="M135" s="19">
        <f t="shared" si="37"/>
        <v>62.557894736842108</v>
      </c>
      <c r="N135" s="15"/>
      <c r="O135" s="17">
        <v>2.7083333333333334E-2</v>
      </c>
      <c r="P135" s="18">
        <f t="shared" si="38"/>
        <v>39</v>
      </c>
      <c r="Q135" s="20">
        <v>4</v>
      </c>
      <c r="R135" s="18">
        <f t="shared" si="39"/>
        <v>43</v>
      </c>
      <c r="S135" s="16">
        <v>4.8611111111111112E-3</v>
      </c>
      <c r="T135" s="18">
        <f t="shared" si="40"/>
        <v>7</v>
      </c>
      <c r="U135" s="19">
        <v>5</v>
      </c>
      <c r="V135" s="19">
        <v>2</v>
      </c>
      <c r="W135" s="19">
        <f t="shared" si="41"/>
        <v>7</v>
      </c>
      <c r="X135" s="18">
        <f t="shared" si="42"/>
        <v>57</v>
      </c>
      <c r="Y135" s="19">
        <f t="shared" si="43"/>
        <v>11.778563015312132</v>
      </c>
      <c r="Z135" s="19">
        <f t="shared" si="44"/>
        <v>71.316000000000003</v>
      </c>
      <c r="AA135" s="19">
        <f t="shared" si="45"/>
        <v>77.517391304347825</v>
      </c>
      <c r="AB135" s="21">
        <f t="shared" si="46"/>
        <v>0.80701754385964919</v>
      </c>
      <c r="AC135" s="15"/>
      <c r="AD135" s="19">
        <v>1.5</v>
      </c>
      <c r="AE135" s="19">
        <v>1.5</v>
      </c>
      <c r="AF135" s="19">
        <f t="shared" si="47"/>
        <v>3</v>
      </c>
      <c r="AG135" s="22">
        <f t="shared" si="48"/>
        <v>89.14500000000001</v>
      </c>
      <c r="AH135" s="21">
        <f t="shared" si="49"/>
        <v>0.70175438596491224</v>
      </c>
      <c r="AI135" s="15"/>
      <c r="AJ135" s="23">
        <f t="shared" si="50"/>
        <v>47.961052631578951</v>
      </c>
    </row>
    <row r="136" spans="1:36" x14ac:dyDescent="0.35">
      <c r="A136" s="33">
        <v>26</v>
      </c>
      <c r="B136" t="s">
        <v>291</v>
      </c>
      <c r="C136" t="s">
        <v>364</v>
      </c>
      <c r="F136" t="s">
        <v>292</v>
      </c>
      <c r="G136" t="s">
        <v>390</v>
      </c>
      <c r="H136" s="7">
        <v>0.52708333333333335</v>
      </c>
      <c r="I136" s="7">
        <v>0.61388888888888893</v>
      </c>
      <c r="J136" s="8">
        <v>8.680555555555558E-2</v>
      </c>
      <c r="K136" s="11">
        <v>125</v>
      </c>
      <c r="L136">
        <v>153.43599999999998</v>
      </c>
      <c r="M136" s="9">
        <v>73.64927999999999</v>
      </c>
      <c r="O136" s="8">
        <v>6.4583333333333326E-2</v>
      </c>
      <c r="P136" s="11">
        <v>93</v>
      </c>
      <c r="Q136" s="10">
        <v>7.5</v>
      </c>
      <c r="R136" s="11">
        <v>100.5</v>
      </c>
      <c r="S136" s="7">
        <v>7.6388888888888895E-3</v>
      </c>
      <c r="T136" s="11">
        <v>11</v>
      </c>
      <c r="U136" s="9">
        <v>3.5</v>
      </c>
      <c r="V136" s="9">
        <v>10</v>
      </c>
      <c r="W136" s="9">
        <v>13.5</v>
      </c>
      <c r="X136" s="11">
        <v>125</v>
      </c>
      <c r="Y136" s="9">
        <v>8.7984566855236075</v>
      </c>
      <c r="Z136" s="9">
        <v>82.566457399103129</v>
      </c>
      <c r="AA136" s="9">
        <v>88.520769230769218</v>
      </c>
      <c r="AB136" s="30">
        <v>0.83199999999999996</v>
      </c>
      <c r="AD136" s="9">
        <v>4</v>
      </c>
      <c r="AE136" s="9">
        <v>8</v>
      </c>
      <c r="AF136" s="9">
        <v>12</v>
      </c>
      <c r="AG136" s="31">
        <v>104.02440677966099</v>
      </c>
      <c r="AH136" s="30">
        <v>0.70800000000000007</v>
      </c>
      <c r="AJ136" s="32">
        <v>127.65875199999998</v>
      </c>
    </row>
    <row r="137" spans="1:36" x14ac:dyDescent="0.35">
      <c r="A137" s="33">
        <v>26</v>
      </c>
      <c r="B137" t="s">
        <v>291</v>
      </c>
      <c r="C137" t="s">
        <v>365</v>
      </c>
      <c r="F137" t="s">
        <v>293</v>
      </c>
      <c r="G137" t="s">
        <v>418</v>
      </c>
      <c r="H137" s="7">
        <v>0.2951388888888889</v>
      </c>
      <c r="I137" s="7">
        <v>0.34722222222222221</v>
      </c>
      <c r="J137" s="8">
        <v>5.2083333333333315E-2</v>
      </c>
      <c r="K137" s="11">
        <v>75</v>
      </c>
      <c r="L137">
        <v>85.66</v>
      </c>
      <c r="M137" s="9">
        <v>68.527999999999992</v>
      </c>
      <c r="O137" s="8">
        <v>3.6805555555555557E-2</v>
      </c>
      <c r="P137" s="11">
        <v>53</v>
      </c>
      <c r="Q137" s="10">
        <v>4</v>
      </c>
      <c r="R137" s="11">
        <v>57</v>
      </c>
      <c r="S137" s="7">
        <v>5.5555555555555558E-3</v>
      </c>
      <c r="T137" s="11">
        <v>8</v>
      </c>
      <c r="U137" s="9">
        <v>3</v>
      </c>
      <c r="V137" s="9">
        <v>7</v>
      </c>
      <c r="W137" s="9">
        <v>10</v>
      </c>
      <c r="X137" s="11">
        <v>75</v>
      </c>
      <c r="Y137" s="9">
        <v>11.67406023815083</v>
      </c>
      <c r="Z137" s="9">
        <v>79.07076923076923</v>
      </c>
      <c r="AA137" s="9">
        <v>84.255737704918033</v>
      </c>
      <c r="AB137" s="12">
        <v>0.81333333333333324</v>
      </c>
      <c r="AD137" s="9">
        <v>2</v>
      </c>
      <c r="AE137" s="9">
        <v>5</v>
      </c>
      <c r="AF137" s="9">
        <v>7</v>
      </c>
      <c r="AG137" s="13">
        <v>102.79199999999999</v>
      </c>
      <c r="AH137" s="12">
        <v>0.66666666666666663</v>
      </c>
      <c r="AJ137" s="14">
        <v>69.670133333333325</v>
      </c>
    </row>
    <row r="138" spans="1:36" x14ac:dyDescent="0.35">
      <c r="A138" s="33">
        <v>26</v>
      </c>
      <c r="B138" t="s">
        <v>291</v>
      </c>
      <c r="C138" t="s">
        <v>366</v>
      </c>
      <c r="F138" t="s">
        <v>294</v>
      </c>
      <c r="G138" t="s">
        <v>418</v>
      </c>
      <c r="H138" s="7">
        <v>0.66180555555555554</v>
      </c>
      <c r="I138" s="7">
        <v>0.75555555555555554</v>
      </c>
      <c r="J138" s="8">
        <v>9.375E-2</v>
      </c>
      <c r="K138" s="11">
        <v>135</v>
      </c>
      <c r="L138">
        <v>160.798</v>
      </c>
      <c r="M138" s="9">
        <v>71.465777777777774</v>
      </c>
      <c r="O138" s="8">
        <v>6.1805555555555551E-2</v>
      </c>
      <c r="P138" s="11">
        <v>89</v>
      </c>
      <c r="Q138" s="10">
        <v>6.5</v>
      </c>
      <c r="R138" s="11">
        <v>95.5</v>
      </c>
      <c r="S138" s="7">
        <v>1.111111111111111E-2</v>
      </c>
      <c r="T138" s="11">
        <v>16</v>
      </c>
      <c r="U138" s="9">
        <v>5.5</v>
      </c>
      <c r="V138" s="9">
        <v>18</v>
      </c>
      <c r="W138" s="9">
        <v>23.5</v>
      </c>
      <c r="X138" s="11">
        <v>135</v>
      </c>
      <c r="Y138" s="9">
        <v>14.61460963444819</v>
      </c>
      <c r="Z138" s="9">
        <v>86.528071748878915</v>
      </c>
      <c r="AA138" s="9">
        <v>91.884571428571434</v>
      </c>
      <c r="AB138" s="12">
        <v>0.77777777777777768</v>
      </c>
      <c r="AD138" s="9">
        <v>3.5</v>
      </c>
      <c r="AE138" s="9">
        <v>13</v>
      </c>
      <c r="AF138" s="9">
        <v>16.5</v>
      </c>
      <c r="AG138" s="13">
        <v>122.12506329113924</v>
      </c>
      <c r="AH138" s="12">
        <v>0.58518518518518514</v>
      </c>
      <c r="AJ138" s="14">
        <v>125.06511111111109</v>
      </c>
    </row>
    <row r="139" spans="1:36" x14ac:dyDescent="0.35">
      <c r="A139" s="33">
        <v>26</v>
      </c>
      <c r="B139" t="s">
        <v>291</v>
      </c>
      <c r="C139" t="s">
        <v>367</v>
      </c>
      <c r="F139" t="s">
        <v>295</v>
      </c>
      <c r="G139" t="s">
        <v>399</v>
      </c>
      <c r="H139" s="7">
        <v>0.54791666666666672</v>
      </c>
      <c r="I139" s="7">
        <v>0.59791666666666665</v>
      </c>
      <c r="J139" s="8">
        <v>4.9999999999999933E-2</v>
      </c>
      <c r="K139" s="11">
        <v>72</v>
      </c>
      <c r="L139">
        <v>67.775999999999996</v>
      </c>
      <c r="M139" s="9">
        <v>56.48</v>
      </c>
      <c r="O139" s="8">
        <v>3.3680555555555554E-2</v>
      </c>
      <c r="P139" s="11">
        <v>48</v>
      </c>
      <c r="Q139" s="10">
        <v>2.5</v>
      </c>
      <c r="R139" s="11">
        <v>50.5</v>
      </c>
      <c r="S139" s="7">
        <v>8.3333333333333332E-3</v>
      </c>
      <c r="T139" s="11">
        <v>12</v>
      </c>
      <c r="U139" s="9">
        <v>2.5</v>
      </c>
      <c r="V139" s="9">
        <v>6.5</v>
      </c>
      <c r="W139" s="9">
        <v>9</v>
      </c>
      <c r="X139" s="11">
        <v>71.5</v>
      </c>
      <c r="Y139" s="9">
        <v>13.279036827195467</v>
      </c>
      <c r="Z139" s="9">
        <v>65.064959999999985</v>
      </c>
      <c r="AA139" s="9">
        <v>67.775999999999996</v>
      </c>
      <c r="AB139" s="12">
        <v>0.83333333333333337</v>
      </c>
      <c r="AD139" s="9">
        <v>2</v>
      </c>
      <c r="AE139" s="9">
        <v>3</v>
      </c>
      <c r="AF139" s="9">
        <v>5</v>
      </c>
      <c r="AG139" s="13">
        <v>89.374945054945059</v>
      </c>
      <c r="AH139" s="12">
        <v>0.63194444444444442</v>
      </c>
      <c r="AJ139" s="14">
        <v>56.48</v>
      </c>
    </row>
    <row r="140" spans="1:36" x14ac:dyDescent="0.35">
      <c r="A140" s="35">
        <v>26</v>
      </c>
      <c r="B140" s="15" t="s">
        <v>291</v>
      </c>
      <c r="C140" s="15" t="s">
        <v>368</v>
      </c>
      <c r="D140" s="15"/>
      <c r="E140" s="15"/>
      <c r="F140" s="15" t="s">
        <v>296</v>
      </c>
      <c r="G140" s="15" t="s">
        <v>399</v>
      </c>
      <c r="H140" s="16">
        <v>0.29722222222222222</v>
      </c>
      <c r="I140" s="16">
        <v>0.3527777777777778</v>
      </c>
      <c r="J140" s="17">
        <v>5.555555555555558E-2</v>
      </c>
      <c r="K140" s="18">
        <v>80</v>
      </c>
      <c r="L140" s="15">
        <v>82.412999999999997</v>
      </c>
      <c r="M140" s="19">
        <v>61.809750000000001</v>
      </c>
      <c r="N140" s="15"/>
      <c r="O140" s="17">
        <v>4.2361111111111113E-2</v>
      </c>
      <c r="P140" s="18">
        <v>61</v>
      </c>
      <c r="Q140" s="20">
        <v>0.5</v>
      </c>
      <c r="R140" s="18">
        <v>61.5</v>
      </c>
      <c r="S140" s="16">
        <v>6.2500000000000003E-3</v>
      </c>
      <c r="T140" s="18">
        <v>9</v>
      </c>
      <c r="U140" s="19">
        <v>2</v>
      </c>
      <c r="V140" s="19">
        <v>7.5</v>
      </c>
      <c r="W140" s="19">
        <v>9.5</v>
      </c>
      <c r="X140" s="18">
        <v>80</v>
      </c>
      <c r="Y140" s="19">
        <v>11.527307584968391</v>
      </c>
      <c r="Z140" s="19">
        <v>70.138723404255316</v>
      </c>
      <c r="AA140" s="19">
        <v>70.639714285714277</v>
      </c>
      <c r="AB140" s="21">
        <v>0.87500000000000011</v>
      </c>
      <c r="AC140" s="15"/>
      <c r="AD140" s="19">
        <v>1.5</v>
      </c>
      <c r="AE140" s="19">
        <v>6</v>
      </c>
      <c r="AF140" s="19">
        <v>7.5</v>
      </c>
      <c r="AG140" s="22">
        <v>91.57</v>
      </c>
      <c r="AH140" s="21">
        <v>0.67500000000000004</v>
      </c>
      <c r="AI140" s="15"/>
      <c r="AJ140" s="23">
        <v>72.11137500000001</v>
      </c>
    </row>
    <row r="141" spans="1:36" x14ac:dyDescent="0.35">
      <c r="A141" s="33">
        <v>27</v>
      </c>
      <c r="B141" t="s">
        <v>297</v>
      </c>
      <c r="C141" t="s">
        <v>369</v>
      </c>
      <c r="F141" t="s">
        <v>292</v>
      </c>
      <c r="G141" t="s">
        <v>390</v>
      </c>
      <c r="H141" s="7">
        <v>0.70902777777777781</v>
      </c>
      <c r="I141" s="7">
        <v>0.83472222222222225</v>
      </c>
      <c r="J141" s="8">
        <v>0.12569444444444444</v>
      </c>
      <c r="K141" s="11">
        <v>181</v>
      </c>
      <c r="L141">
        <v>217.42</v>
      </c>
      <c r="M141" s="9">
        <v>72.072928176795571</v>
      </c>
      <c r="O141" s="8">
        <v>9.027777777777779E-2</v>
      </c>
      <c r="P141" s="11">
        <v>130</v>
      </c>
      <c r="Q141" s="10">
        <v>7.5</v>
      </c>
      <c r="R141" s="11">
        <v>137.5</v>
      </c>
      <c r="S141" s="7">
        <v>1.3194444444444444E-2</v>
      </c>
      <c r="T141" s="11">
        <v>19</v>
      </c>
      <c r="U141" s="9">
        <v>9</v>
      </c>
      <c r="V141" s="9">
        <v>15.5</v>
      </c>
      <c r="W141" s="9">
        <v>24.5</v>
      </c>
      <c r="X141" s="11">
        <v>181</v>
      </c>
      <c r="Y141" s="9">
        <v>11.268512556342564</v>
      </c>
      <c r="Z141" s="9">
        <v>83.355910543130989</v>
      </c>
      <c r="AA141" s="9">
        <v>87.551677852348988</v>
      </c>
      <c r="AB141" s="12">
        <v>0.82320441988950266</v>
      </c>
      <c r="AD141" s="9">
        <v>4</v>
      </c>
      <c r="AE141" s="9">
        <v>17</v>
      </c>
      <c r="AF141" s="9">
        <v>21</v>
      </c>
      <c r="AG141" s="13">
        <v>111.97596566523605</v>
      </c>
      <c r="AH141" s="12">
        <v>0.64364640883977897</v>
      </c>
      <c r="AJ141" s="14">
        <v>178.98110497237565</v>
      </c>
    </row>
    <row r="142" spans="1:36" x14ac:dyDescent="0.35">
      <c r="A142" s="33">
        <v>27</v>
      </c>
      <c r="B142" t="s">
        <v>297</v>
      </c>
      <c r="C142" t="s">
        <v>370</v>
      </c>
      <c r="F142" t="s">
        <v>298</v>
      </c>
      <c r="G142" t="s">
        <v>379</v>
      </c>
      <c r="H142" s="7">
        <v>0.72986111111111107</v>
      </c>
      <c r="I142" s="7">
        <v>0.78055555555555556</v>
      </c>
      <c r="J142" s="8">
        <v>5.0694444444444486E-2</v>
      </c>
      <c r="K142" s="11">
        <v>73</v>
      </c>
      <c r="L142">
        <v>73.39500000000001</v>
      </c>
      <c r="M142" s="9">
        <v>60.32465753424659</v>
      </c>
      <c r="O142" s="8">
        <v>3.1597222222222221E-2</v>
      </c>
      <c r="P142" s="11">
        <v>45</v>
      </c>
      <c r="Q142" s="10">
        <v>8</v>
      </c>
      <c r="R142" s="11">
        <v>53</v>
      </c>
      <c r="S142" s="7">
        <v>6.2500000000000003E-3</v>
      </c>
      <c r="T142" s="11">
        <v>9</v>
      </c>
      <c r="U142" s="9">
        <v>3</v>
      </c>
      <c r="V142" s="9">
        <v>7.5</v>
      </c>
      <c r="W142" s="9">
        <v>10.5</v>
      </c>
      <c r="X142" s="11">
        <v>72.5</v>
      </c>
      <c r="Y142" s="9">
        <v>14.306151645207438</v>
      </c>
      <c r="Z142" s="9">
        <v>71.027419354838713</v>
      </c>
      <c r="AA142" s="9">
        <v>81.550000000000011</v>
      </c>
      <c r="AB142" s="12">
        <v>0.73972602739726034</v>
      </c>
      <c r="AD142" s="9">
        <v>1.5</v>
      </c>
      <c r="AE142" s="9">
        <v>5.5</v>
      </c>
      <c r="AF142" s="9">
        <v>7</v>
      </c>
      <c r="AG142" s="13">
        <v>95.732608695652175</v>
      </c>
      <c r="AH142" s="12">
        <v>0.63013698630137005</v>
      </c>
      <c r="AJ142" s="14">
        <v>54.292191780821931</v>
      </c>
    </row>
    <row r="143" spans="1:36" x14ac:dyDescent="0.35">
      <c r="A143" s="33">
        <v>27</v>
      </c>
      <c r="B143" t="s">
        <v>297</v>
      </c>
      <c r="C143" t="s">
        <v>371</v>
      </c>
      <c r="F143" t="s">
        <v>299</v>
      </c>
      <c r="G143" t="s">
        <v>399</v>
      </c>
      <c r="H143" s="7">
        <v>0.71736111111111112</v>
      </c>
      <c r="I143" s="7">
        <v>0.81111111111111112</v>
      </c>
      <c r="J143" s="8">
        <v>9.375E-2</v>
      </c>
      <c r="K143" s="11">
        <v>135</v>
      </c>
      <c r="L143">
        <v>135.00700000000001</v>
      </c>
      <c r="M143" s="9">
        <v>60.00311111111111</v>
      </c>
      <c r="O143" s="8">
        <v>6.4236111111111119E-2</v>
      </c>
      <c r="P143" s="11">
        <v>92</v>
      </c>
      <c r="Q143" s="10">
        <v>6</v>
      </c>
      <c r="R143" s="11">
        <v>98</v>
      </c>
      <c r="S143" s="7">
        <v>1.5972222222222221E-2</v>
      </c>
      <c r="T143" s="11">
        <v>23</v>
      </c>
      <c r="U143" s="9">
        <v>5</v>
      </c>
      <c r="V143" s="9">
        <v>8.5</v>
      </c>
      <c r="W143" s="9">
        <v>13.5</v>
      </c>
      <c r="X143" s="11">
        <v>134.5</v>
      </c>
      <c r="Y143" s="9">
        <v>9.9994815083662321</v>
      </c>
      <c r="Z143" s="9">
        <v>66.945619834710755</v>
      </c>
      <c r="AA143" s="9">
        <v>70.438434782608695</v>
      </c>
      <c r="AB143" s="30">
        <v>0.85185185185185186</v>
      </c>
      <c r="AD143" s="9">
        <v>2.5</v>
      </c>
      <c r="AE143" s="9">
        <v>11</v>
      </c>
      <c r="AF143" s="9">
        <v>13.5</v>
      </c>
      <c r="AG143" s="31">
        <v>95.862958579881649</v>
      </c>
      <c r="AH143" s="30">
        <v>0.625925925925926</v>
      </c>
      <c r="AJ143" s="32">
        <v>115.00596296296297</v>
      </c>
    </row>
    <row r="144" spans="1:36" x14ac:dyDescent="0.35">
      <c r="A144" s="34">
        <v>27</v>
      </c>
      <c r="B144" s="15" t="s">
        <v>297</v>
      </c>
      <c r="C144" s="15" t="s">
        <v>372</v>
      </c>
      <c r="D144" s="15"/>
      <c r="E144" s="15"/>
      <c r="F144" s="15" t="s">
        <v>300</v>
      </c>
      <c r="G144" s="15" t="s">
        <v>380</v>
      </c>
      <c r="H144" s="16">
        <v>0.69652777777777775</v>
      </c>
      <c r="I144" s="16">
        <v>0.78263888888888888</v>
      </c>
      <c r="J144" s="17">
        <v>8.6111111111111138E-2</v>
      </c>
      <c r="K144" s="18">
        <v>124</v>
      </c>
      <c r="L144" s="15">
        <v>103.864</v>
      </c>
      <c r="M144" s="19">
        <v>50.256774193548381</v>
      </c>
      <c r="N144" s="15"/>
      <c r="O144" s="17">
        <v>5.486111111111111E-2</v>
      </c>
      <c r="P144" s="18">
        <v>79</v>
      </c>
      <c r="Q144" s="20">
        <v>7</v>
      </c>
      <c r="R144" s="18">
        <v>86</v>
      </c>
      <c r="S144" s="16">
        <v>1.8055555555555554E-2</v>
      </c>
      <c r="T144" s="18">
        <v>26</v>
      </c>
      <c r="U144" s="19">
        <v>3.5</v>
      </c>
      <c r="V144" s="19">
        <v>8.5</v>
      </c>
      <c r="W144" s="19">
        <v>12</v>
      </c>
      <c r="X144" s="18">
        <v>124</v>
      </c>
      <c r="Y144" s="19">
        <v>11.553570053146421</v>
      </c>
      <c r="Z144" s="19">
        <v>55.64142857142857</v>
      </c>
      <c r="AA144" s="19">
        <v>59.350857142857144</v>
      </c>
      <c r="AB144" s="21">
        <v>0.84677419354838701</v>
      </c>
      <c r="AC144" s="15"/>
      <c r="AD144" s="19">
        <v>2.5</v>
      </c>
      <c r="AE144" s="19">
        <v>7.5</v>
      </c>
      <c r="AF144" s="19">
        <v>10</v>
      </c>
      <c r="AG144" s="22">
        <v>81.997894736842113</v>
      </c>
      <c r="AH144" s="21">
        <v>0.61290322580645151</v>
      </c>
      <c r="AI144" s="15"/>
      <c r="AJ144" s="23">
        <v>87.949354838709667</v>
      </c>
    </row>
    <row r="145" spans="1:36" x14ac:dyDescent="0.35">
      <c r="A145" s="36">
        <v>36</v>
      </c>
      <c r="B145" t="s">
        <v>301</v>
      </c>
      <c r="C145" t="s">
        <v>373</v>
      </c>
      <c r="F145" t="s">
        <v>285</v>
      </c>
      <c r="G145" s="37" t="s">
        <v>415</v>
      </c>
      <c r="H145" s="7">
        <v>0.71388888888888891</v>
      </c>
      <c r="I145" s="7">
        <v>0.94652777777777775</v>
      </c>
      <c r="J145" s="8">
        <v>0.23263888888888884</v>
      </c>
      <c r="K145" s="11">
        <v>335</v>
      </c>
      <c r="L145">
        <v>350.22399999999999</v>
      </c>
      <c r="M145" s="9">
        <v>62.72668656716418</v>
      </c>
      <c r="O145" s="8">
        <v>0.14687499999999998</v>
      </c>
      <c r="P145" s="11">
        <v>211</v>
      </c>
      <c r="Q145" s="10">
        <v>18.5</v>
      </c>
      <c r="R145" s="11">
        <v>229.5</v>
      </c>
      <c r="S145" s="7">
        <v>5.1388888888888887E-2</v>
      </c>
      <c r="T145" s="11">
        <v>74</v>
      </c>
      <c r="U145" s="9">
        <v>18</v>
      </c>
      <c r="V145" s="9">
        <v>13</v>
      </c>
      <c r="W145" s="9">
        <v>31</v>
      </c>
      <c r="X145" s="11">
        <v>334.5</v>
      </c>
      <c r="Y145" s="9">
        <v>8.8514779112796393</v>
      </c>
      <c r="Z145" s="9">
        <v>69.237034596375608</v>
      </c>
      <c r="AA145" s="9">
        <v>73.731368421052636</v>
      </c>
      <c r="AB145" s="12">
        <v>0.85074626865671632</v>
      </c>
      <c r="AD145" s="9">
        <v>7.5</v>
      </c>
      <c r="AE145" s="9">
        <v>14.5</v>
      </c>
      <c r="AF145" s="9">
        <v>22</v>
      </c>
      <c r="AG145" s="13">
        <v>101.26959036144578</v>
      </c>
      <c r="AH145" s="12">
        <v>0.61940298507462688</v>
      </c>
      <c r="AJ145" s="14">
        <v>297.95176119402981</v>
      </c>
    </row>
    <row r="146" spans="1:36" x14ac:dyDescent="0.35">
      <c r="A146" s="36">
        <v>36</v>
      </c>
      <c r="B146" t="s">
        <v>301</v>
      </c>
      <c r="C146" t="s">
        <v>302</v>
      </c>
      <c r="F146" t="s">
        <v>303</v>
      </c>
      <c r="G146" t="s">
        <v>419</v>
      </c>
      <c r="H146" s="7">
        <v>0.75416666666666665</v>
      </c>
      <c r="I146" s="7">
        <v>0.80902777777777779</v>
      </c>
      <c r="J146" s="8">
        <v>5.4861111111111138E-2</v>
      </c>
      <c r="K146" s="11">
        <v>79</v>
      </c>
      <c r="L146">
        <v>95.548000000000002</v>
      </c>
      <c r="M146" s="9">
        <v>72.56810126582279</v>
      </c>
      <c r="O146" s="8">
        <v>4.0277777777777773E-2</v>
      </c>
      <c r="P146" s="11">
        <v>58</v>
      </c>
      <c r="Q146" s="10">
        <v>1.5</v>
      </c>
      <c r="R146" s="11">
        <v>59.5</v>
      </c>
      <c r="S146" s="7">
        <v>7.6388888888888895E-3</v>
      </c>
      <c r="T146" s="11">
        <v>11</v>
      </c>
      <c r="U146" s="9">
        <v>1.5</v>
      </c>
      <c r="V146" s="9">
        <v>7</v>
      </c>
      <c r="W146" s="9">
        <v>8.5</v>
      </c>
      <c r="X146" s="11">
        <v>79</v>
      </c>
      <c r="Y146" s="9">
        <v>8.8960522459915445</v>
      </c>
      <c r="Z146" s="9">
        <v>81.317446808510638</v>
      </c>
      <c r="AA146" s="9">
        <v>83.085217391304354</v>
      </c>
      <c r="AB146" s="12">
        <v>0.87341772151898733</v>
      </c>
      <c r="AD146" s="9">
        <v>2</v>
      </c>
      <c r="AE146" s="9">
        <v>4.5</v>
      </c>
      <c r="AF146" s="9">
        <v>6.5</v>
      </c>
      <c r="AG146" s="13">
        <v>108.16754716981133</v>
      </c>
      <c r="AH146" s="12">
        <v>0.67088607594936711</v>
      </c>
      <c r="AJ146" s="14">
        <v>83.453316455696196</v>
      </c>
    </row>
    <row r="147" spans="1:36" x14ac:dyDescent="0.35">
      <c r="A147" s="36">
        <v>36</v>
      </c>
      <c r="B147" t="s">
        <v>301</v>
      </c>
      <c r="C147" t="s">
        <v>304</v>
      </c>
      <c r="F147" t="s">
        <v>305</v>
      </c>
      <c r="G147" t="s">
        <v>419</v>
      </c>
      <c r="H147" s="7">
        <v>0.77500000000000002</v>
      </c>
      <c r="I147" s="7">
        <v>0.86875000000000002</v>
      </c>
      <c r="J147" s="8">
        <v>9.375E-2</v>
      </c>
      <c r="K147" s="11">
        <v>135</v>
      </c>
      <c r="L147">
        <v>146.48099999999999</v>
      </c>
      <c r="M147" s="9">
        <v>65.102666666666664</v>
      </c>
      <c r="O147" s="8">
        <v>6.7013888888888887E-2</v>
      </c>
      <c r="P147" s="11">
        <v>96</v>
      </c>
      <c r="Q147" s="10">
        <v>4.5</v>
      </c>
      <c r="R147" s="11">
        <v>100.5</v>
      </c>
      <c r="S147" s="7">
        <v>1.2847222222222222E-2</v>
      </c>
      <c r="T147" s="11">
        <v>18</v>
      </c>
      <c r="U147" s="9">
        <v>2.5</v>
      </c>
      <c r="V147" s="9">
        <v>13</v>
      </c>
      <c r="W147" s="9">
        <v>15.5</v>
      </c>
      <c r="X147" s="11">
        <v>134</v>
      </c>
      <c r="Y147" s="9">
        <v>10.581577132870475</v>
      </c>
      <c r="Z147" s="9">
        <v>74.167594936708852</v>
      </c>
      <c r="AA147" s="9">
        <v>77.095263157894735</v>
      </c>
      <c r="AB147" s="30">
        <v>0.84444444444444444</v>
      </c>
      <c r="AD147" s="9">
        <v>3</v>
      </c>
      <c r="AE147" s="9">
        <v>7</v>
      </c>
      <c r="AF147" s="9">
        <v>10</v>
      </c>
      <c r="AG147" s="31">
        <v>97.114475138121549</v>
      </c>
      <c r="AH147" s="30">
        <v>0.67037037037037028</v>
      </c>
      <c r="AJ147" s="32">
        <v>123.69506666666666</v>
      </c>
    </row>
    <row r="148" spans="1:36" x14ac:dyDescent="0.35">
      <c r="A148" s="36">
        <v>36</v>
      </c>
      <c r="B148" t="s">
        <v>301</v>
      </c>
      <c r="C148" t="s">
        <v>306</v>
      </c>
      <c r="F148" t="s">
        <v>307</v>
      </c>
      <c r="G148" t="s">
        <v>420</v>
      </c>
      <c r="H148" s="7">
        <v>0.69305555555555554</v>
      </c>
      <c r="I148" s="7">
        <v>0.78125</v>
      </c>
      <c r="J148" s="8">
        <v>8.8194444444444464E-2</v>
      </c>
      <c r="K148" s="11">
        <v>127</v>
      </c>
      <c r="L148">
        <v>121.753</v>
      </c>
      <c r="M148" s="9">
        <v>57.521102362204722</v>
      </c>
      <c r="O148" s="8">
        <v>6.6666666666666666E-2</v>
      </c>
      <c r="P148" s="11">
        <v>96</v>
      </c>
      <c r="Q148" s="10">
        <v>10</v>
      </c>
      <c r="R148" s="11">
        <v>106</v>
      </c>
      <c r="S148" s="7">
        <v>8.3333333333333332E-3</v>
      </c>
      <c r="T148" s="11">
        <v>12</v>
      </c>
      <c r="U148" s="9">
        <v>1.5</v>
      </c>
      <c r="V148" s="9">
        <v>7.5</v>
      </c>
      <c r="W148" s="9">
        <v>9</v>
      </c>
      <c r="X148" s="11">
        <v>127</v>
      </c>
      <c r="Y148" s="9">
        <v>7.3920149811503615</v>
      </c>
      <c r="Z148" s="9">
        <v>61.908305084745763</v>
      </c>
      <c r="AA148" s="9">
        <v>67.640555555555551</v>
      </c>
      <c r="AB148" s="12">
        <v>0.85039370078740162</v>
      </c>
      <c r="AD148" s="9">
        <v>3</v>
      </c>
      <c r="AE148" s="9">
        <v>7</v>
      </c>
      <c r="AF148" s="9">
        <v>10</v>
      </c>
      <c r="AG148" s="13">
        <v>76.095624999999998</v>
      </c>
      <c r="AH148" s="12">
        <v>0.75590551181102361</v>
      </c>
      <c r="AJ148" s="14">
        <v>103.53798425196851</v>
      </c>
    </row>
    <row r="149" spans="1:36" x14ac:dyDescent="0.35">
      <c r="A149" s="36">
        <v>36</v>
      </c>
      <c r="B149" t="s">
        <v>301</v>
      </c>
      <c r="C149" t="s">
        <v>374</v>
      </c>
      <c r="F149" t="s">
        <v>308</v>
      </c>
      <c r="G149" t="s">
        <v>417</v>
      </c>
      <c r="H149" s="7">
        <v>0.77916666666666667</v>
      </c>
      <c r="I149" s="7">
        <v>0.99305555555555558</v>
      </c>
      <c r="J149" s="8">
        <v>0.21388888888888891</v>
      </c>
      <c r="K149" s="11">
        <v>308</v>
      </c>
      <c r="L149">
        <v>614.43799999999999</v>
      </c>
      <c r="M149" s="9">
        <v>119.69571428571427</v>
      </c>
      <c r="O149" s="8">
        <v>0.15520833333333334</v>
      </c>
      <c r="P149" s="11">
        <v>223</v>
      </c>
      <c r="Q149" s="10">
        <v>2.5</v>
      </c>
      <c r="R149" s="11">
        <v>225.5</v>
      </c>
      <c r="S149" s="7">
        <v>2.9861111111111109E-2</v>
      </c>
      <c r="T149" s="11">
        <v>43</v>
      </c>
      <c r="U149" s="9">
        <v>35</v>
      </c>
      <c r="V149" s="9">
        <v>4</v>
      </c>
      <c r="W149" s="9">
        <v>39</v>
      </c>
      <c r="X149" s="11">
        <v>307.5</v>
      </c>
      <c r="Y149" s="9">
        <v>6.3472636783532268</v>
      </c>
      <c r="Z149" s="9">
        <v>137.30458100558661</v>
      </c>
      <c r="AA149" s="9">
        <v>138.59503759398496</v>
      </c>
      <c r="AB149" s="12">
        <v>0.86363636363636365</v>
      </c>
      <c r="AD149" s="9">
        <v>13</v>
      </c>
      <c r="AE149" s="9">
        <v>16</v>
      </c>
      <c r="AF149" s="9">
        <v>29</v>
      </c>
      <c r="AG149" s="13">
        <v>187.61465648854963</v>
      </c>
      <c r="AH149" s="12">
        <v>0.63798701298701288</v>
      </c>
      <c r="AJ149" s="14">
        <v>530.65099999999995</v>
      </c>
    </row>
    <row r="150" spans="1:36" x14ac:dyDescent="0.35">
      <c r="A150" s="36">
        <v>36</v>
      </c>
      <c r="B150" t="s">
        <v>301</v>
      </c>
      <c r="C150" t="s">
        <v>375</v>
      </c>
      <c r="F150" t="s">
        <v>309</v>
      </c>
      <c r="G150" t="s">
        <v>426</v>
      </c>
      <c r="H150" s="7">
        <v>0.70694444444444449</v>
      </c>
      <c r="I150" s="7">
        <v>0.96527777777777779</v>
      </c>
      <c r="J150" s="8">
        <v>0.2583333333333333</v>
      </c>
      <c r="K150" s="11">
        <v>372</v>
      </c>
      <c r="L150">
        <v>703.2299999999999</v>
      </c>
      <c r="M150" s="9">
        <v>113.42419354838708</v>
      </c>
      <c r="O150" s="8">
        <v>0.1940972222222222</v>
      </c>
      <c r="P150" s="11">
        <v>279</v>
      </c>
      <c r="Q150" s="10">
        <v>9.5</v>
      </c>
      <c r="R150" s="11">
        <v>288.5</v>
      </c>
      <c r="S150" s="7">
        <v>2.361111111111111E-2</v>
      </c>
      <c r="T150" s="11">
        <v>34</v>
      </c>
      <c r="U150" s="9">
        <v>37</v>
      </c>
      <c r="V150" s="9">
        <v>12</v>
      </c>
      <c r="W150" s="9">
        <v>49</v>
      </c>
      <c r="X150" s="11">
        <v>371.5</v>
      </c>
      <c r="Y150" s="9">
        <v>6.9678483568675977</v>
      </c>
      <c r="Z150" s="9">
        <v>130.833488372093</v>
      </c>
      <c r="AA150" s="9">
        <v>134.80447284345047</v>
      </c>
      <c r="AB150" s="30">
        <v>0.84139784946236551</v>
      </c>
      <c r="AD150" s="9">
        <v>15</v>
      </c>
      <c r="AE150" s="9">
        <v>20.5</v>
      </c>
      <c r="AF150" s="9">
        <v>35.5</v>
      </c>
      <c r="AG150" s="31">
        <v>166.77391304347825</v>
      </c>
      <c r="AH150" s="30">
        <v>0.68010752688172038</v>
      </c>
      <c r="AJ150" s="32">
        <v>591.69620967741923</v>
      </c>
    </row>
    <row r="151" spans="1:36" x14ac:dyDescent="0.35">
      <c r="A151" s="35">
        <v>36</v>
      </c>
      <c r="B151" s="15" t="s">
        <v>301</v>
      </c>
      <c r="C151" s="15" t="s">
        <v>376</v>
      </c>
      <c r="D151" s="15"/>
      <c r="E151" s="15"/>
      <c r="F151" s="15" t="s">
        <v>310</v>
      </c>
      <c r="G151" s="15" t="s">
        <v>427</v>
      </c>
      <c r="H151" s="16">
        <v>0.67638888888888893</v>
      </c>
      <c r="I151" s="16">
        <v>0.84444444444444444</v>
      </c>
      <c r="J151" s="17">
        <v>0.16805555555555551</v>
      </c>
      <c r="K151" s="18">
        <v>242</v>
      </c>
      <c r="L151" s="15">
        <v>350.22399999999993</v>
      </c>
      <c r="M151" s="19">
        <v>86.832396694214864</v>
      </c>
      <c r="N151" s="15"/>
      <c r="O151" s="17">
        <v>0.12430555555555556</v>
      </c>
      <c r="P151" s="18">
        <v>179</v>
      </c>
      <c r="Q151" s="20">
        <v>5.5</v>
      </c>
      <c r="R151" s="18">
        <v>184.5</v>
      </c>
      <c r="S151" s="16">
        <v>1.4583333333333334E-2</v>
      </c>
      <c r="T151" s="18">
        <v>21</v>
      </c>
      <c r="U151" s="19">
        <v>9.5</v>
      </c>
      <c r="V151" s="19">
        <v>27</v>
      </c>
      <c r="W151" s="19">
        <v>36.5</v>
      </c>
      <c r="X151" s="18">
        <v>242</v>
      </c>
      <c r="Y151" s="19">
        <v>10.421901411667964</v>
      </c>
      <c r="Z151" s="19">
        <v>102.25518248175182</v>
      </c>
      <c r="AA151" s="19">
        <v>105.06719999999997</v>
      </c>
      <c r="AB151" s="21">
        <v>0.82644628099173567</v>
      </c>
      <c r="AC151" s="15"/>
      <c r="AD151" s="19">
        <v>7.5</v>
      </c>
      <c r="AE151" s="19">
        <v>14.5</v>
      </c>
      <c r="AF151" s="19">
        <v>22</v>
      </c>
      <c r="AG151" s="22">
        <v>129.31347692307691</v>
      </c>
      <c r="AH151" s="21">
        <v>0.67148760330578516</v>
      </c>
      <c r="AI151" s="15"/>
      <c r="AJ151" s="23">
        <v>289.44132231404956</v>
      </c>
    </row>
    <row r="152" spans="1:36" x14ac:dyDescent="0.35">
      <c r="A152" s="36">
        <v>35</v>
      </c>
      <c r="B152" t="s">
        <v>311</v>
      </c>
      <c r="C152" t="s">
        <v>312</v>
      </c>
      <c r="F152" t="s">
        <v>313</v>
      </c>
      <c r="G152" t="s">
        <v>416</v>
      </c>
      <c r="H152" s="7">
        <v>0.39791666666666664</v>
      </c>
      <c r="I152" s="7">
        <v>0.53541666666666665</v>
      </c>
      <c r="J152" s="8">
        <v>0.13750000000000001</v>
      </c>
      <c r="K152" s="11">
        <v>198</v>
      </c>
      <c r="L152">
        <v>327.07499999999999</v>
      </c>
      <c r="M152" s="9">
        <v>99.11363636363636</v>
      </c>
      <c r="O152" s="8">
        <v>0.11527777777777778</v>
      </c>
      <c r="P152" s="11">
        <v>166</v>
      </c>
      <c r="Q152" s="10">
        <v>-7.6999999999999993</v>
      </c>
      <c r="R152" s="11">
        <v>158.30000000000001</v>
      </c>
      <c r="S152" s="7">
        <v>1.1111111111111112E-2</v>
      </c>
      <c r="T152" s="11">
        <v>16</v>
      </c>
      <c r="U152" s="9">
        <v>10</v>
      </c>
      <c r="V152" s="9">
        <v>14</v>
      </c>
      <c r="W152" s="9">
        <v>24</v>
      </c>
      <c r="X152" s="11">
        <v>198.3</v>
      </c>
      <c r="Y152" s="9">
        <v>7.3377665673010783</v>
      </c>
      <c r="Z152" s="9">
        <v>112.59036144578312</v>
      </c>
      <c r="AA152" s="9">
        <v>107.82692307692308</v>
      </c>
      <c r="AB152" s="30">
        <v>0.91919191919191912</v>
      </c>
      <c r="AD152" s="9">
        <v>1</v>
      </c>
      <c r="AE152" s="9">
        <v>4</v>
      </c>
      <c r="AF152" s="9">
        <v>5</v>
      </c>
      <c r="AG152" s="31">
        <v>128.01369863013699</v>
      </c>
      <c r="AH152" s="30">
        <v>0.77424242424242418</v>
      </c>
      <c r="AJ152" s="32">
        <v>300.64469696969695</v>
      </c>
    </row>
    <row r="153" spans="1:36" x14ac:dyDescent="0.35">
      <c r="A153" s="36">
        <v>35</v>
      </c>
      <c r="B153" t="s">
        <v>311</v>
      </c>
      <c r="C153" t="s">
        <v>314</v>
      </c>
      <c r="F153" t="s">
        <v>315</v>
      </c>
      <c r="G153" t="s">
        <v>422</v>
      </c>
      <c r="H153" s="7">
        <v>0.64930555555555558</v>
      </c>
      <c r="I153" s="7">
        <v>0.74583333333333335</v>
      </c>
      <c r="J153" s="8">
        <v>9.6527777777777768E-2</v>
      </c>
      <c r="K153" s="11">
        <v>139</v>
      </c>
      <c r="L153">
        <v>129.29000000000002</v>
      </c>
      <c r="M153" s="9">
        <v>55.808633093525181</v>
      </c>
      <c r="O153" s="8">
        <v>0.1</v>
      </c>
      <c r="P153" s="11">
        <v>144</v>
      </c>
      <c r="Q153" s="10">
        <v>2</v>
      </c>
      <c r="R153" s="11">
        <v>146</v>
      </c>
      <c r="S153" s="7">
        <v>3.0555555555555555E-2</v>
      </c>
      <c r="T153" s="11">
        <v>44</v>
      </c>
      <c r="U153" s="9">
        <v>6</v>
      </c>
      <c r="V153" s="9">
        <v>22</v>
      </c>
      <c r="W153" s="9">
        <v>28</v>
      </c>
      <c r="X153" s="11">
        <v>218</v>
      </c>
      <c r="Y153" s="9">
        <v>21.656740660530588</v>
      </c>
      <c r="Z153" s="9">
        <v>40.82842105263159</v>
      </c>
      <c r="AA153" s="9">
        <v>41.262765957446817</v>
      </c>
      <c r="AB153" s="30">
        <v>1.3525179856115106</v>
      </c>
      <c r="AD153" s="9">
        <v>3</v>
      </c>
      <c r="AE153" s="9">
        <v>4</v>
      </c>
      <c r="AF153" s="9">
        <v>7</v>
      </c>
      <c r="AG153" s="31">
        <v>55.808633093525181</v>
      </c>
      <c r="AH153" s="30">
        <v>1</v>
      </c>
      <c r="AJ153" s="32">
        <v>174.86705035971224</v>
      </c>
    </row>
    <row r="154" spans="1:36" x14ac:dyDescent="0.35">
      <c r="A154" s="36">
        <v>35</v>
      </c>
      <c r="B154" t="s">
        <v>311</v>
      </c>
      <c r="C154" t="s">
        <v>316</v>
      </c>
      <c r="F154" t="s">
        <v>317</v>
      </c>
      <c r="G154" t="s">
        <v>423</v>
      </c>
      <c r="H154" s="7">
        <v>0.67569444444444449</v>
      </c>
      <c r="I154" s="7">
        <v>0.72291666666666665</v>
      </c>
      <c r="J154" s="8">
        <v>4.7222222222222165E-2</v>
      </c>
      <c r="K154" s="11">
        <v>68</v>
      </c>
      <c r="L154">
        <v>51.406000000000006</v>
      </c>
      <c r="M154" s="9">
        <v>45.358235294117655</v>
      </c>
      <c r="O154" s="8">
        <v>3.0555555555555555E-2</v>
      </c>
      <c r="P154" s="11">
        <v>44</v>
      </c>
      <c r="Q154" s="10">
        <v>4.5</v>
      </c>
      <c r="R154" s="11">
        <v>48.5</v>
      </c>
      <c r="S154" s="7">
        <v>8.3333333333333332E-3</v>
      </c>
      <c r="T154" s="11">
        <v>12</v>
      </c>
      <c r="U154" s="9">
        <v>3</v>
      </c>
      <c r="V154" s="9">
        <v>4.5</v>
      </c>
      <c r="W154" s="9">
        <v>7.5</v>
      </c>
      <c r="X154" s="11">
        <v>68</v>
      </c>
      <c r="Y154" s="9">
        <v>14.589736606621791</v>
      </c>
      <c r="Z154" s="9">
        <v>50.981157024793397</v>
      </c>
      <c r="AA154" s="9">
        <v>55.077857142857148</v>
      </c>
      <c r="AB154" s="30">
        <v>0.82352941176470595</v>
      </c>
      <c r="AD154" s="9">
        <v>1.5</v>
      </c>
      <c r="AE154" s="9">
        <v>3.5</v>
      </c>
      <c r="AF154" s="9">
        <v>5</v>
      </c>
      <c r="AG154" s="31">
        <v>70.904827586206906</v>
      </c>
      <c r="AH154" s="30">
        <v>0.63970588235294124</v>
      </c>
      <c r="AJ154" s="32">
        <v>42.334352941176476</v>
      </c>
    </row>
    <row r="155" spans="1:36" x14ac:dyDescent="0.35">
      <c r="A155" s="36">
        <v>35</v>
      </c>
      <c r="B155" t="s">
        <v>311</v>
      </c>
      <c r="C155" t="s">
        <v>318</v>
      </c>
      <c r="F155" t="s">
        <v>319</v>
      </c>
      <c r="G155" t="s">
        <v>424</v>
      </c>
      <c r="H155" s="7">
        <v>0.72569444444444442</v>
      </c>
      <c r="I155" s="7">
        <v>0.78472222222222221</v>
      </c>
      <c r="J155" s="8">
        <v>5.902777777777779E-2</v>
      </c>
      <c r="K155" s="11">
        <v>85</v>
      </c>
      <c r="L155">
        <v>88.495999999999995</v>
      </c>
      <c r="M155" s="9">
        <v>62.467764705882345</v>
      </c>
      <c r="O155" s="8">
        <v>4.2708333333333334E-2</v>
      </c>
      <c r="P155" s="11">
        <v>61</v>
      </c>
      <c r="Q155" s="10">
        <v>-13.5</v>
      </c>
      <c r="R155" s="11">
        <v>47.5</v>
      </c>
      <c r="S155" s="7">
        <v>1.5625E-2</v>
      </c>
      <c r="T155" s="11">
        <v>22</v>
      </c>
      <c r="U155" s="9">
        <v>0.5</v>
      </c>
      <c r="V155" s="9">
        <v>14</v>
      </c>
      <c r="W155" s="9">
        <v>14.5</v>
      </c>
      <c r="X155" s="11">
        <v>84</v>
      </c>
      <c r="Y155" s="9">
        <v>16.384921352377511</v>
      </c>
      <c r="Z155" s="9">
        <v>76.399424460431646</v>
      </c>
      <c r="AA155" s="9">
        <v>63.973012048192771</v>
      </c>
      <c r="AB155" s="30">
        <v>0.97647058823529398</v>
      </c>
      <c r="AD155" s="9">
        <v>0</v>
      </c>
      <c r="AE155" s="9">
        <v>0.5</v>
      </c>
      <c r="AF155" s="9">
        <v>0.5</v>
      </c>
      <c r="AG155" s="31">
        <v>112.9736170212766</v>
      </c>
      <c r="AH155" s="30">
        <v>0.55294117647058816</v>
      </c>
      <c r="AJ155" s="32">
        <v>86.413741176470566</v>
      </c>
    </row>
    <row r="156" spans="1:36" x14ac:dyDescent="0.35">
      <c r="A156" s="36">
        <v>35</v>
      </c>
      <c r="B156" t="s">
        <v>311</v>
      </c>
      <c r="C156" t="s">
        <v>320</v>
      </c>
      <c r="F156" t="s">
        <v>321</v>
      </c>
      <c r="G156" t="s">
        <v>379</v>
      </c>
      <c r="H156" s="7">
        <v>0.65902777777777777</v>
      </c>
      <c r="I156" s="7">
        <v>0.72013888888888888</v>
      </c>
      <c r="J156" s="8">
        <v>6.1111111111111116E-2</v>
      </c>
      <c r="K156" s="11">
        <v>88</v>
      </c>
      <c r="L156">
        <v>59.888000000000005</v>
      </c>
      <c r="M156" s="9">
        <v>40.832727272727276</v>
      </c>
      <c r="O156" s="8">
        <v>3.4722222222222224E-2</v>
      </c>
      <c r="P156" s="11">
        <v>50</v>
      </c>
      <c r="Q156" s="10">
        <v>6</v>
      </c>
      <c r="R156" s="11">
        <v>56</v>
      </c>
      <c r="S156" s="7">
        <v>1.1805555555555555E-2</v>
      </c>
      <c r="T156" s="11">
        <v>17</v>
      </c>
      <c r="U156" s="9">
        <v>7</v>
      </c>
      <c r="V156" s="9">
        <v>8</v>
      </c>
      <c r="W156" s="9">
        <v>15</v>
      </c>
      <c r="X156" s="11">
        <v>88</v>
      </c>
      <c r="Y156" s="9">
        <v>25.046753940689285</v>
      </c>
      <c r="Z156" s="9">
        <v>49.223013698630147</v>
      </c>
      <c r="AA156" s="9">
        <v>53.63104477611941</v>
      </c>
      <c r="AB156" s="30">
        <v>0.76136363636363635</v>
      </c>
      <c r="AD156" s="9">
        <v>2</v>
      </c>
      <c r="AE156" s="9">
        <v>3.5</v>
      </c>
      <c r="AF156" s="9">
        <v>5.5</v>
      </c>
      <c r="AG156" s="31">
        <v>71.1540594059406</v>
      </c>
      <c r="AH156" s="30">
        <v>0.57386363636363635</v>
      </c>
      <c r="AJ156" s="32">
        <v>45.596545454545456</v>
      </c>
    </row>
    <row r="157" spans="1:36" x14ac:dyDescent="0.35">
      <c r="A157" s="36">
        <v>35</v>
      </c>
      <c r="B157" t="s">
        <v>311</v>
      </c>
      <c r="C157" t="s">
        <v>322</v>
      </c>
      <c r="F157" t="s">
        <v>323</v>
      </c>
      <c r="G157" t="s">
        <v>424</v>
      </c>
      <c r="H157" s="7">
        <v>0.73333333333333328</v>
      </c>
      <c r="I157" s="7">
        <v>0.76666666666666672</v>
      </c>
      <c r="J157" s="8">
        <v>3.3333333333333437E-2</v>
      </c>
      <c r="K157" s="11">
        <v>48</v>
      </c>
      <c r="L157">
        <v>29.48</v>
      </c>
      <c r="M157" s="9">
        <v>36.85</v>
      </c>
      <c r="O157" s="8">
        <v>1.9791666666666666E-2</v>
      </c>
      <c r="P157" s="11">
        <v>28</v>
      </c>
      <c r="Q157" s="10">
        <v>0.5</v>
      </c>
      <c r="R157" s="11">
        <v>28.5</v>
      </c>
      <c r="S157" s="7">
        <v>1.1458333333333334E-2</v>
      </c>
      <c r="T157" s="11">
        <v>16</v>
      </c>
      <c r="U157" s="9">
        <v>1</v>
      </c>
      <c r="V157" s="9">
        <v>1.5</v>
      </c>
      <c r="W157" s="9">
        <v>2.5</v>
      </c>
      <c r="X157" s="11">
        <v>47</v>
      </c>
      <c r="Y157" s="9">
        <v>8.4803256445047488</v>
      </c>
      <c r="Z157" s="9">
        <v>39.748314606741573</v>
      </c>
      <c r="AA157" s="9">
        <v>40.200000000000003</v>
      </c>
      <c r="AB157" s="30">
        <v>0.91666666666666663</v>
      </c>
      <c r="AD157" s="9">
        <v>0.5</v>
      </c>
      <c r="AE157" s="9">
        <v>1.5</v>
      </c>
      <c r="AF157" s="9">
        <v>2</v>
      </c>
      <c r="AG157" s="31">
        <v>66.747169811320759</v>
      </c>
      <c r="AH157" s="30">
        <v>0.55208333333333337</v>
      </c>
      <c r="AJ157" s="32">
        <v>27.023333333333333</v>
      </c>
    </row>
    <row r="158" spans="1:36" x14ac:dyDescent="0.35">
      <c r="A158" s="35">
        <v>35</v>
      </c>
      <c r="B158" s="15" t="s">
        <v>311</v>
      </c>
      <c r="C158" s="15" t="s">
        <v>324</v>
      </c>
      <c r="D158" s="15"/>
      <c r="E158" s="15"/>
      <c r="F158" s="15" t="s">
        <v>325</v>
      </c>
      <c r="G158" s="15" t="s">
        <v>425</v>
      </c>
      <c r="H158" s="16">
        <v>0.64236111111111116</v>
      </c>
      <c r="I158" s="16">
        <v>0.72013888888888888</v>
      </c>
      <c r="J158" s="17">
        <v>7.7777777777777724E-2</v>
      </c>
      <c r="K158" s="18">
        <v>112</v>
      </c>
      <c r="L158" s="15">
        <v>111.905</v>
      </c>
      <c r="M158" s="19">
        <v>59.949107142857144</v>
      </c>
      <c r="N158" s="15"/>
      <c r="O158" s="17">
        <v>6.0416666666666667E-2</v>
      </c>
      <c r="P158" s="18">
        <v>87</v>
      </c>
      <c r="Q158" s="20">
        <v>-8.5</v>
      </c>
      <c r="R158" s="18">
        <v>78.5</v>
      </c>
      <c r="S158" s="16">
        <v>1.4930555555555553E-2</v>
      </c>
      <c r="T158" s="18">
        <v>21</v>
      </c>
      <c r="U158" s="19">
        <v>1</v>
      </c>
      <c r="V158" s="19">
        <v>11</v>
      </c>
      <c r="W158" s="19">
        <v>12</v>
      </c>
      <c r="X158" s="18">
        <v>111.5</v>
      </c>
      <c r="Y158" s="19">
        <v>10.723381439613958</v>
      </c>
      <c r="Z158" s="19">
        <v>67.480402010050241</v>
      </c>
      <c r="AA158" s="19">
        <v>62.169444444444444</v>
      </c>
      <c r="AB158" s="21">
        <v>0.9642857142857143</v>
      </c>
      <c r="AC158" s="15"/>
      <c r="AD158" s="19">
        <v>1</v>
      </c>
      <c r="AE158" s="19">
        <v>4</v>
      </c>
      <c r="AF158" s="19">
        <v>5</v>
      </c>
      <c r="AG158" s="22">
        <v>91.351020408163265</v>
      </c>
      <c r="AH158" s="21">
        <v>0.65625</v>
      </c>
      <c r="AI158" s="15"/>
      <c r="AJ158" s="23">
        <v>107.90839285714286</v>
      </c>
    </row>
    <row r="159" spans="1:36" x14ac:dyDescent="0.35">
      <c r="A159" s="36">
        <v>34</v>
      </c>
      <c r="B159" t="s">
        <v>326</v>
      </c>
      <c r="C159" t="s">
        <v>327</v>
      </c>
      <c r="F159" t="s">
        <v>328</v>
      </c>
      <c r="G159" t="s">
        <v>421</v>
      </c>
      <c r="H159" s="7">
        <v>0.64236111111111116</v>
      </c>
      <c r="I159" s="7">
        <v>0.68125000000000002</v>
      </c>
      <c r="J159" s="8">
        <v>3.8888888888888862E-2</v>
      </c>
      <c r="K159" s="11">
        <v>56</v>
      </c>
      <c r="L159">
        <v>40.177999999999997</v>
      </c>
      <c r="M159" s="9">
        <v>43.04785714285714</v>
      </c>
      <c r="O159" s="8">
        <v>2.2916666666666669E-2</v>
      </c>
      <c r="P159" s="11">
        <v>33</v>
      </c>
      <c r="Q159" s="10">
        <v>5</v>
      </c>
      <c r="R159" s="11">
        <v>38</v>
      </c>
      <c r="S159" s="7">
        <v>7.2916666666666668E-3</v>
      </c>
      <c r="T159" s="11">
        <v>10</v>
      </c>
      <c r="U159" s="9">
        <v>2.5</v>
      </c>
      <c r="V159" s="9">
        <v>5</v>
      </c>
      <c r="W159" s="9">
        <v>7.5</v>
      </c>
      <c r="X159" s="11">
        <v>55.5</v>
      </c>
      <c r="Y159" s="9">
        <v>18.666932151923941</v>
      </c>
      <c r="Z159" s="9">
        <v>50.222499999999997</v>
      </c>
      <c r="AA159" s="9">
        <v>56.062325581395342</v>
      </c>
      <c r="AB159" s="30">
        <v>0.7678571428571429</v>
      </c>
      <c r="AD159" s="9">
        <v>1</v>
      </c>
      <c r="AE159" s="9">
        <v>1.5</v>
      </c>
      <c r="AF159" s="9">
        <v>2.5</v>
      </c>
      <c r="AG159" s="31">
        <v>67.906478873239436</v>
      </c>
      <c r="AH159" s="30">
        <v>0.6339285714285714</v>
      </c>
      <c r="AJ159" s="32">
        <v>30.850964285714287</v>
      </c>
    </row>
    <row r="160" spans="1:36" x14ac:dyDescent="0.35">
      <c r="A160" s="36">
        <v>34</v>
      </c>
      <c r="B160" t="s">
        <v>326</v>
      </c>
      <c r="C160" t="s">
        <v>329</v>
      </c>
      <c r="F160" t="s">
        <v>328</v>
      </c>
      <c r="G160" t="s">
        <v>421</v>
      </c>
      <c r="H160" s="7">
        <v>0.66319444444444442</v>
      </c>
      <c r="I160" s="7">
        <v>0.70208333333333328</v>
      </c>
      <c r="J160" s="8">
        <v>3.8888888888888862E-2</v>
      </c>
      <c r="K160" s="11">
        <v>56</v>
      </c>
      <c r="L160">
        <v>40.177999999999997</v>
      </c>
      <c r="M160" s="9">
        <v>43.04785714285714</v>
      </c>
      <c r="O160" s="8">
        <v>2.2916666666666669E-2</v>
      </c>
      <c r="P160" s="11">
        <v>33</v>
      </c>
      <c r="Q160" s="10">
        <v>5</v>
      </c>
      <c r="R160" s="11">
        <v>38</v>
      </c>
      <c r="S160" s="7">
        <v>7.2916666666666668E-3</v>
      </c>
      <c r="T160" s="11">
        <v>10</v>
      </c>
      <c r="U160" s="9">
        <v>2.5</v>
      </c>
      <c r="V160" s="9">
        <v>5</v>
      </c>
      <c r="W160" s="9">
        <v>7.5</v>
      </c>
      <c r="X160" s="11">
        <v>55.5</v>
      </c>
      <c r="Y160" s="9">
        <v>18.666932151923941</v>
      </c>
      <c r="Z160" s="9">
        <v>50.222499999999997</v>
      </c>
      <c r="AA160" s="9">
        <v>56.062325581395342</v>
      </c>
      <c r="AB160" s="30">
        <v>0.7678571428571429</v>
      </c>
      <c r="AD160" s="9">
        <v>1</v>
      </c>
      <c r="AE160" s="9">
        <v>1.5</v>
      </c>
      <c r="AF160" s="9">
        <v>2.5</v>
      </c>
      <c r="AG160" s="31">
        <v>67.906478873239436</v>
      </c>
      <c r="AH160" s="30">
        <v>0.6339285714285714</v>
      </c>
      <c r="AJ160" s="32">
        <v>30.850964285714287</v>
      </c>
    </row>
    <row r="161" spans="1:36" x14ac:dyDescent="0.35">
      <c r="A161" s="36">
        <v>34</v>
      </c>
      <c r="B161" t="s">
        <v>326</v>
      </c>
      <c r="C161" t="s">
        <v>330</v>
      </c>
      <c r="F161" t="s">
        <v>331</v>
      </c>
      <c r="G161" t="s">
        <v>406</v>
      </c>
      <c r="H161" s="7">
        <v>0.67013888888888884</v>
      </c>
      <c r="I161" s="7">
        <v>0.74513888888888891</v>
      </c>
      <c r="J161" s="8">
        <v>7.5000000000000067E-2</v>
      </c>
      <c r="K161" s="11">
        <v>108</v>
      </c>
      <c r="L161">
        <v>142.072</v>
      </c>
      <c r="M161" s="9">
        <v>78.928888888888892</v>
      </c>
      <c r="O161" s="8">
        <v>5.1388888888888894E-2</v>
      </c>
      <c r="P161" s="11">
        <v>74</v>
      </c>
      <c r="Q161" s="10">
        <v>1.5</v>
      </c>
      <c r="R161" s="11">
        <v>75.5</v>
      </c>
      <c r="S161" s="7">
        <v>8.3333333333333332E-3</v>
      </c>
      <c r="T161" s="11">
        <v>12</v>
      </c>
      <c r="U161" s="9">
        <v>5.5</v>
      </c>
      <c r="V161" s="9">
        <v>18</v>
      </c>
      <c r="W161" s="9">
        <v>23.5</v>
      </c>
      <c r="X161" s="11">
        <v>111</v>
      </c>
      <c r="Y161" s="9">
        <v>16.540908834956923</v>
      </c>
      <c r="Z161" s="9">
        <v>97.4208</v>
      </c>
      <c r="AA161" s="9">
        <v>99.12</v>
      </c>
      <c r="AB161" s="30">
        <v>0.79629629629629628</v>
      </c>
      <c r="AD161" s="9">
        <v>3</v>
      </c>
      <c r="AE161" s="9">
        <v>6.5</v>
      </c>
      <c r="AF161" s="9">
        <v>9.5</v>
      </c>
      <c r="AG161" s="31">
        <v>129.15636363636364</v>
      </c>
      <c r="AH161" s="30">
        <v>0.61111111111111116</v>
      </c>
      <c r="AJ161" s="32">
        <v>113.13140740740741</v>
      </c>
    </row>
    <row r="162" spans="1:36" x14ac:dyDescent="0.35">
      <c r="A162" s="36">
        <v>34</v>
      </c>
      <c r="B162" t="s">
        <v>326</v>
      </c>
      <c r="C162" t="s">
        <v>332</v>
      </c>
      <c r="F162" t="s">
        <v>333</v>
      </c>
      <c r="G162" t="s">
        <v>428</v>
      </c>
      <c r="H162" s="7">
        <v>0.68333333333333335</v>
      </c>
      <c r="I162" s="7">
        <v>0.74305555555555558</v>
      </c>
      <c r="J162" s="8">
        <v>5.9722222222222232E-2</v>
      </c>
      <c r="K162" s="11">
        <v>86</v>
      </c>
      <c r="L162">
        <v>75.638000000000005</v>
      </c>
      <c r="M162" s="9">
        <v>52.770697674418606</v>
      </c>
      <c r="O162" s="8">
        <v>3.8194444444444441E-2</v>
      </c>
      <c r="P162" s="11">
        <v>55</v>
      </c>
      <c r="Q162" s="10">
        <v>3.5</v>
      </c>
      <c r="R162" s="11">
        <v>58.5</v>
      </c>
      <c r="S162" s="7">
        <v>6.9444444444444441E-3</v>
      </c>
      <c r="T162" s="11">
        <v>10</v>
      </c>
      <c r="U162" s="9">
        <v>5</v>
      </c>
      <c r="V162" s="9">
        <v>12.5</v>
      </c>
      <c r="W162" s="9">
        <v>17.5</v>
      </c>
      <c r="X162" s="11">
        <v>86</v>
      </c>
      <c r="Y162" s="9">
        <v>23.136518681086223</v>
      </c>
      <c r="Z162" s="9">
        <v>66.252262773722634</v>
      </c>
      <c r="AA162" s="9">
        <v>69.819692307692321</v>
      </c>
      <c r="AB162" s="30">
        <v>0.75581395348837199</v>
      </c>
      <c r="AD162" s="9">
        <v>3</v>
      </c>
      <c r="AE162" s="9">
        <v>3.5</v>
      </c>
      <c r="AF162" s="9">
        <v>6.5</v>
      </c>
      <c r="AG162" s="31">
        <v>87.274615384615387</v>
      </c>
      <c r="AH162" s="30">
        <v>0.60465116279069764</v>
      </c>
      <c r="AJ162" s="32">
        <v>57.168255813953486</v>
      </c>
    </row>
    <row r="163" spans="1:36" x14ac:dyDescent="0.35">
      <c r="A163" s="36">
        <v>34</v>
      </c>
      <c r="B163" t="s">
        <v>326</v>
      </c>
      <c r="C163" t="s">
        <v>334</v>
      </c>
      <c r="F163" t="s">
        <v>335</v>
      </c>
      <c r="G163" t="s">
        <v>379</v>
      </c>
      <c r="H163" s="7">
        <v>0.65625</v>
      </c>
      <c r="I163" s="7">
        <v>0.70277777777777772</v>
      </c>
      <c r="J163" s="8">
        <v>4.6527777777777724E-2</v>
      </c>
      <c r="K163" s="11">
        <v>67</v>
      </c>
      <c r="L163">
        <v>79.388000000000005</v>
      </c>
      <c r="M163" s="9">
        <v>71.093731343283579</v>
      </c>
      <c r="O163" s="8">
        <v>3.1597222222222221E-2</v>
      </c>
      <c r="P163" s="11">
        <v>45</v>
      </c>
      <c r="Q163" s="10">
        <v>2</v>
      </c>
      <c r="R163" s="11">
        <v>47</v>
      </c>
      <c r="S163" s="7">
        <v>4.1666666666666666E-3</v>
      </c>
      <c r="T163" s="11">
        <v>6</v>
      </c>
      <c r="U163" s="9">
        <v>4.5</v>
      </c>
      <c r="V163" s="9">
        <v>10</v>
      </c>
      <c r="W163" s="9">
        <v>14.5</v>
      </c>
      <c r="X163" s="11">
        <v>67.5</v>
      </c>
      <c r="Y163" s="9">
        <v>18.264725147377437</v>
      </c>
      <c r="Z163" s="9">
        <v>89.873207547169827</v>
      </c>
      <c r="AA163" s="9">
        <v>93.397647058823537</v>
      </c>
      <c r="AB163" s="30">
        <v>0.76119402985074613</v>
      </c>
      <c r="AD163" s="9">
        <v>2</v>
      </c>
      <c r="AE163" s="9">
        <v>4</v>
      </c>
      <c r="AF163" s="9">
        <v>6</v>
      </c>
      <c r="AG163" s="31">
        <v>116.17756097560977</v>
      </c>
      <c r="AH163" s="30">
        <v>0.61194029850746257</v>
      </c>
      <c r="AJ163" s="32">
        <v>60.429671641791039</v>
      </c>
    </row>
    <row r="164" spans="1:36" x14ac:dyDescent="0.35">
      <c r="A164" s="35">
        <v>34</v>
      </c>
      <c r="B164" s="15" t="s">
        <v>326</v>
      </c>
      <c r="C164" s="15" t="s">
        <v>336</v>
      </c>
      <c r="D164" s="15"/>
      <c r="E164" s="15"/>
      <c r="F164" s="15" t="s">
        <v>337</v>
      </c>
      <c r="G164" s="15" t="s">
        <v>429</v>
      </c>
      <c r="H164" s="16">
        <v>0.68402777777777779</v>
      </c>
      <c r="I164" s="16">
        <v>0.76875000000000004</v>
      </c>
      <c r="J164" s="17">
        <v>8.4722222222222254E-2</v>
      </c>
      <c r="K164" s="18">
        <v>122</v>
      </c>
      <c r="L164" s="15">
        <v>142.072</v>
      </c>
      <c r="M164" s="19">
        <v>69.871475409836066</v>
      </c>
      <c r="N164" s="15"/>
      <c r="O164" s="17">
        <v>5.8333333333333334E-2</v>
      </c>
      <c r="P164" s="18">
        <v>84</v>
      </c>
      <c r="Q164" s="20">
        <v>2</v>
      </c>
      <c r="R164" s="18">
        <v>86</v>
      </c>
      <c r="S164" s="16">
        <v>6.2500000000000003E-3</v>
      </c>
      <c r="T164" s="18">
        <v>9</v>
      </c>
      <c r="U164" s="19">
        <v>5</v>
      </c>
      <c r="V164" s="19">
        <v>22</v>
      </c>
      <c r="W164" s="19">
        <v>27</v>
      </c>
      <c r="X164" s="18">
        <v>122</v>
      </c>
      <c r="Y164" s="19">
        <v>19.004448448673912</v>
      </c>
      <c r="Z164" s="19">
        <v>89.729684210526315</v>
      </c>
      <c r="AA164" s="19">
        <v>91.659354838709675</v>
      </c>
      <c r="AB164" s="21">
        <v>0.76229508196721318</v>
      </c>
      <c r="AC164" s="15"/>
      <c r="AD164" s="19">
        <v>3</v>
      </c>
      <c r="AE164" s="19">
        <v>6.5</v>
      </c>
      <c r="AF164" s="19">
        <v>9.5</v>
      </c>
      <c r="AG164" s="22">
        <v>111.42901960784314</v>
      </c>
      <c r="AH164" s="21">
        <v>0.62704918032786883</v>
      </c>
      <c r="AI164" s="15"/>
      <c r="AJ164" s="23">
        <v>108.30078688524591</v>
      </c>
    </row>
    <row r="165" spans="1:36" x14ac:dyDescent="0.35">
      <c r="A165" s="36" t="s">
        <v>377</v>
      </c>
      <c r="B165" t="s">
        <v>338</v>
      </c>
      <c r="C165" t="s">
        <v>339</v>
      </c>
      <c r="F165" t="s">
        <v>340</v>
      </c>
      <c r="G165" t="s">
        <v>380</v>
      </c>
      <c r="H165" s="7">
        <v>0.68888888888888888</v>
      </c>
      <c r="I165" s="7">
        <v>0.75694444444444442</v>
      </c>
      <c r="J165" s="8">
        <v>6.8055555555555536E-2</v>
      </c>
      <c r="K165" s="11">
        <v>98</v>
      </c>
      <c r="L165">
        <v>74.673000000000002</v>
      </c>
      <c r="M165" s="9">
        <v>45.718163265306124</v>
      </c>
      <c r="O165" s="8">
        <v>4.5138888888888888E-2</v>
      </c>
      <c r="P165" s="11">
        <v>65</v>
      </c>
      <c r="Q165" s="10">
        <v>0</v>
      </c>
      <c r="R165" s="11">
        <v>65</v>
      </c>
      <c r="S165" s="7">
        <v>1.4236111111111111E-2</v>
      </c>
      <c r="T165" s="11">
        <v>20</v>
      </c>
      <c r="U165" s="9">
        <v>3.5</v>
      </c>
      <c r="V165" s="9">
        <v>9</v>
      </c>
      <c r="W165" s="9">
        <v>12.5</v>
      </c>
      <c r="X165" s="11">
        <v>97.5</v>
      </c>
      <c r="Y165" s="9">
        <v>16.739651547413388</v>
      </c>
      <c r="Z165" s="9">
        <v>52.710352941176467</v>
      </c>
      <c r="AA165" s="9">
        <v>52.710352941176467</v>
      </c>
      <c r="AB165" s="30">
        <v>0.86734693877551028</v>
      </c>
      <c r="AD165" s="9">
        <v>1.5</v>
      </c>
      <c r="AE165" s="9">
        <v>1.5</v>
      </c>
      <c r="AF165" s="9">
        <v>3</v>
      </c>
      <c r="AG165" s="31">
        <v>72.264193548387098</v>
      </c>
      <c r="AH165" s="30">
        <v>0.63265306122448983</v>
      </c>
      <c r="AJ165" s="32">
        <v>64.767397959183683</v>
      </c>
    </row>
    <row r="166" spans="1:36" x14ac:dyDescent="0.35">
      <c r="A166" s="36" t="s">
        <v>377</v>
      </c>
      <c r="B166" t="s">
        <v>338</v>
      </c>
      <c r="C166" t="s">
        <v>341</v>
      </c>
      <c r="F166" t="s">
        <v>342</v>
      </c>
      <c r="G166" t="s">
        <v>380</v>
      </c>
      <c r="H166" s="7">
        <v>0.73333333333333328</v>
      </c>
      <c r="I166" s="7">
        <v>0.77777777777777779</v>
      </c>
      <c r="J166" s="8">
        <v>4.4444444444444509E-2</v>
      </c>
      <c r="K166" s="11">
        <v>64</v>
      </c>
      <c r="L166">
        <v>42.751000000000005</v>
      </c>
      <c r="M166" s="9">
        <v>40.079062500000006</v>
      </c>
      <c r="O166" s="8">
        <v>2.5347222222222219E-2</v>
      </c>
      <c r="P166" s="11">
        <v>36</v>
      </c>
      <c r="Q166" s="10">
        <v>3.5</v>
      </c>
      <c r="R166" s="11">
        <v>39.5</v>
      </c>
      <c r="S166" s="7">
        <v>1.0069444444444445E-2</v>
      </c>
      <c r="T166" s="11">
        <v>14</v>
      </c>
      <c r="U166" s="9">
        <v>2.5</v>
      </c>
      <c r="V166" s="9">
        <v>7</v>
      </c>
      <c r="W166" s="9">
        <v>9.5</v>
      </c>
      <c r="X166" s="11">
        <v>63</v>
      </c>
      <c r="Y166" s="9">
        <v>22.221702416317747</v>
      </c>
      <c r="Z166" s="9">
        <v>47.945046728971967</v>
      </c>
      <c r="AA166" s="9">
        <v>51.301200000000001</v>
      </c>
      <c r="AB166" s="30">
        <v>0.78125000000000011</v>
      </c>
      <c r="AD166" s="9">
        <v>1</v>
      </c>
      <c r="AE166" s="9">
        <v>1</v>
      </c>
      <c r="AF166" s="9">
        <v>2</v>
      </c>
      <c r="AG166" s="31">
        <v>68.401600000000002</v>
      </c>
      <c r="AH166" s="30">
        <v>0.58593750000000011</v>
      </c>
      <c r="AJ166" s="32">
        <v>33.39921875000001</v>
      </c>
    </row>
    <row r="167" spans="1:36" x14ac:dyDescent="0.35">
      <c r="A167" s="36" t="s">
        <v>377</v>
      </c>
      <c r="B167" t="s">
        <v>338</v>
      </c>
      <c r="C167" t="s">
        <v>343</v>
      </c>
      <c r="F167" t="s">
        <v>344</v>
      </c>
      <c r="G167" t="s">
        <v>380</v>
      </c>
      <c r="H167" s="7">
        <v>0.73263888888888884</v>
      </c>
      <c r="I167" s="7">
        <v>0.76249999999999996</v>
      </c>
      <c r="J167" s="8">
        <v>2.9861111111111116E-2</v>
      </c>
      <c r="K167" s="11">
        <v>43</v>
      </c>
      <c r="L167">
        <v>40.619999999999997</v>
      </c>
      <c r="M167" s="9">
        <v>56.67906976744186</v>
      </c>
      <c r="O167" s="8">
        <v>1.9444444444444445E-2</v>
      </c>
      <c r="P167" s="11">
        <v>28</v>
      </c>
      <c r="Q167" s="10">
        <v>2</v>
      </c>
      <c r="R167" s="11">
        <v>30</v>
      </c>
      <c r="S167" s="7">
        <v>5.5555555555555549E-3</v>
      </c>
      <c r="T167" s="11">
        <v>8</v>
      </c>
      <c r="U167" s="9">
        <v>1</v>
      </c>
      <c r="V167" s="9">
        <v>4</v>
      </c>
      <c r="W167" s="9">
        <v>5</v>
      </c>
      <c r="X167" s="11">
        <v>43</v>
      </c>
      <c r="Y167" s="9">
        <v>12.309207287050715</v>
      </c>
      <c r="Z167" s="9">
        <v>64.136842105263156</v>
      </c>
      <c r="AA167" s="9">
        <v>67.7</v>
      </c>
      <c r="AB167" s="30">
        <v>0.83720930232558133</v>
      </c>
      <c r="AD167" s="9">
        <v>1</v>
      </c>
      <c r="AE167" s="9">
        <v>2.5</v>
      </c>
      <c r="AF167" s="9">
        <v>3.5</v>
      </c>
      <c r="AG167" s="31">
        <v>91.969811320754715</v>
      </c>
      <c r="AH167" s="30">
        <v>0.61627906976744184</v>
      </c>
      <c r="AJ167" s="32">
        <v>34.007441860465114</v>
      </c>
    </row>
    <row r="168" spans="1:36" x14ac:dyDescent="0.35">
      <c r="A168" s="36" t="s">
        <v>377</v>
      </c>
      <c r="B168" t="s">
        <v>338</v>
      </c>
      <c r="C168" t="s">
        <v>345</v>
      </c>
      <c r="F168" t="s">
        <v>346</v>
      </c>
      <c r="G168" t="s">
        <v>380</v>
      </c>
      <c r="H168" s="7">
        <v>0.75347222222222221</v>
      </c>
      <c r="I168" s="7">
        <v>0.80347222222222225</v>
      </c>
      <c r="J168" s="8">
        <v>5.0000000000000044E-2</v>
      </c>
      <c r="K168" s="11">
        <v>72</v>
      </c>
      <c r="L168">
        <v>80.522000000000006</v>
      </c>
      <c r="M168" s="9">
        <v>67.101666666666674</v>
      </c>
      <c r="O168" s="8">
        <v>3.4027777777777775E-2</v>
      </c>
      <c r="P168" s="11">
        <v>49</v>
      </c>
      <c r="Q168" s="10">
        <v>3</v>
      </c>
      <c r="R168" s="11">
        <v>52</v>
      </c>
      <c r="S168" s="7">
        <v>7.6388888888888895E-3</v>
      </c>
      <c r="T168" s="11">
        <v>11</v>
      </c>
      <c r="U168" s="9">
        <v>1</v>
      </c>
      <c r="V168" s="9">
        <v>8</v>
      </c>
      <c r="W168" s="9">
        <v>9</v>
      </c>
      <c r="X168" s="11">
        <v>72</v>
      </c>
      <c r="Y168" s="9">
        <v>11.177069620724771</v>
      </c>
      <c r="Z168" s="9">
        <v>76.687619047619052</v>
      </c>
      <c r="AA168" s="9">
        <v>80.522000000000006</v>
      </c>
      <c r="AB168" s="30">
        <v>0.83333333333333337</v>
      </c>
      <c r="AD168" s="9">
        <v>2</v>
      </c>
      <c r="AE168" s="9">
        <v>5.5</v>
      </c>
      <c r="AF168" s="9">
        <v>7.5</v>
      </c>
      <c r="AG168" s="31">
        <v>108.56898876404495</v>
      </c>
      <c r="AH168" s="30">
        <v>0.61805555555555558</v>
      </c>
      <c r="AJ168" s="32">
        <v>67.101666666666674</v>
      </c>
    </row>
    <row r="169" spans="1:36" x14ac:dyDescent="0.35">
      <c r="A169" s="36" t="s">
        <v>377</v>
      </c>
      <c r="B169" t="s">
        <v>338</v>
      </c>
      <c r="C169" t="s">
        <v>347</v>
      </c>
      <c r="F169" t="s">
        <v>348</v>
      </c>
      <c r="G169" t="s">
        <v>400</v>
      </c>
      <c r="H169" s="7">
        <v>0.74027777777777781</v>
      </c>
      <c r="I169" s="7">
        <v>0.74930555555555556</v>
      </c>
      <c r="J169" s="8">
        <v>9.0277777777777457E-3</v>
      </c>
      <c r="K169" s="11">
        <v>13</v>
      </c>
      <c r="L169">
        <v>8.7279999999999998</v>
      </c>
      <c r="M169" s="9">
        <v>40.283076923076919</v>
      </c>
      <c r="O169" s="8">
        <v>5.5555555555555558E-3</v>
      </c>
      <c r="P169" s="11">
        <v>8</v>
      </c>
      <c r="Q169" s="10">
        <v>0.5</v>
      </c>
      <c r="R169" s="11">
        <v>8.5</v>
      </c>
      <c r="S169" s="7">
        <v>1.0416666666666667E-3</v>
      </c>
      <c r="T169" s="11">
        <v>1</v>
      </c>
      <c r="U169" s="9">
        <v>1.5</v>
      </c>
      <c r="V169" s="9">
        <v>1.5</v>
      </c>
      <c r="W169" s="9">
        <v>3</v>
      </c>
      <c r="X169" s="11">
        <v>12.5</v>
      </c>
      <c r="Y169" s="9">
        <v>34.372135655362051</v>
      </c>
      <c r="Z169" s="9">
        <v>55.124210526315792</v>
      </c>
      <c r="AA169" s="9">
        <v>58.186666666666667</v>
      </c>
      <c r="AB169" s="30">
        <v>0.69230769230769218</v>
      </c>
      <c r="AD169" s="9">
        <v>0</v>
      </c>
      <c r="AE169" s="9">
        <v>0</v>
      </c>
      <c r="AF169" s="9">
        <v>0</v>
      </c>
      <c r="AG169" s="31">
        <v>61.609411764705882</v>
      </c>
      <c r="AH169" s="30">
        <v>0.65384615384615374</v>
      </c>
      <c r="AJ169" s="32">
        <v>6.042461538461537</v>
      </c>
    </row>
    <row r="170" spans="1:36" x14ac:dyDescent="0.35">
      <c r="A170" s="35" t="s">
        <v>377</v>
      </c>
      <c r="B170" s="15" t="s">
        <v>338</v>
      </c>
      <c r="C170" s="15" t="s">
        <v>349</v>
      </c>
      <c r="D170" s="15"/>
      <c r="E170" s="15"/>
      <c r="F170" s="15" t="s">
        <v>350</v>
      </c>
      <c r="G170" s="15" t="s">
        <v>400</v>
      </c>
      <c r="H170" s="16">
        <v>0.72291666666666665</v>
      </c>
      <c r="I170" s="16">
        <v>0.7319444444444444</v>
      </c>
      <c r="J170" s="17">
        <v>9.0277777777777457E-3</v>
      </c>
      <c r="K170" s="18">
        <v>13</v>
      </c>
      <c r="L170" s="15">
        <v>8.7279999999999998</v>
      </c>
      <c r="M170" s="19">
        <v>40.283076923076919</v>
      </c>
      <c r="N170" s="15"/>
      <c r="O170" s="17">
        <v>5.5555555555555558E-3</v>
      </c>
      <c r="P170" s="18">
        <v>8</v>
      </c>
      <c r="Q170" s="20">
        <v>0.5</v>
      </c>
      <c r="R170" s="18">
        <v>8.5</v>
      </c>
      <c r="S170" s="16">
        <v>6.9444444444444447E-4</v>
      </c>
      <c r="T170" s="18">
        <v>1</v>
      </c>
      <c r="U170" s="19">
        <v>1.5</v>
      </c>
      <c r="V170" s="19">
        <v>2</v>
      </c>
      <c r="W170" s="19">
        <v>3.5</v>
      </c>
      <c r="X170" s="18">
        <v>13</v>
      </c>
      <c r="Y170" s="19">
        <v>40.10082493125573</v>
      </c>
      <c r="Z170" s="19">
        <v>55.124210526315792</v>
      </c>
      <c r="AA170" s="19">
        <v>58.186666666666667</v>
      </c>
      <c r="AB170" s="21">
        <v>0.69230769230769218</v>
      </c>
      <c r="AC170" s="15"/>
      <c r="AD170" s="19">
        <v>0</v>
      </c>
      <c r="AE170" s="19">
        <v>0</v>
      </c>
      <c r="AF170" s="19">
        <v>0</v>
      </c>
      <c r="AG170" s="22">
        <v>61.609411764705882</v>
      </c>
      <c r="AH170" s="21">
        <v>0.65384615384615374</v>
      </c>
      <c r="AI170" s="15"/>
      <c r="AJ170" s="23">
        <v>6.042461538461537</v>
      </c>
    </row>
    <row r="171" spans="1:36" x14ac:dyDescent="0.35">
      <c r="A171" s="36">
        <v>49</v>
      </c>
      <c r="B171" t="s">
        <v>351</v>
      </c>
      <c r="C171" t="s">
        <v>352</v>
      </c>
      <c r="F171" t="s">
        <v>353</v>
      </c>
      <c r="G171" t="s">
        <v>411</v>
      </c>
      <c r="H171" s="7">
        <v>0.61805555555555558</v>
      </c>
      <c r="I171" s="7">
        <v>0.64027777777777772</v>
      </c>
      <c r="J171" s="8">
        <v>2.2222222222222143E-2</v>
      </c>
      <c r="K171" s="11">
        <v>32</v>
      </c>
      <c r="L171">
        <v>31.405999999999999</v>
      </c>
      <c r="M171" s="9">
        <v>58.886249999999997</v>
      </c>
      <c r="O171" s="8">
        <v>1.4930555555555555E-2</v>
      </c>
      <c r="P171" s="11">
        <v>21</v>
      </c>
      <c r="Q171" s="10">
        <v>2</v>
      </c>
      <c r="R171" s="11">
        <v>23</v>
      </c>
      <c r="S171" s="7">
        <v>0</v>
      </c>
      <c r="T171" s="11">
        <v>0</v>
      </c>
      <c r="U171" s="9">
        <v>1</v>
      </c>
      <c r="V171" s="9">
        <v>7.5</v>
      </c>
      <c r="W171" s="9">
        <v>8.5</v>
      </c>
      <c r="X171" s="11">
        <v>31.5</v>
      </c>
      <c r="Y171" s="9">
        <v>27.064892058842261</v>
      </c>
      <c r="Z171" s="9">
        <v>81.9286956521739</v>
      </c>
      <c r="AA171" s="9">
        <v>89.73142857142858</v>
      </c>
      <c r="AB171" s="30">
        <v>0.65624999999999989</v>
      </c>
      <c r="AD171" s="9">
        <v>1</v>
      </c>
      <c r="AE171" s="9">
        <v>0.5</v>
      </c>
      <c r="AF171" s="9">
        <v>1.5</v>
      </c>
      <c r="AG171" s="31">
        <v>87.644651162790694</v>
      </c>
      <c r="AH171" s="30">
        <v>0.671875</v>
      </c>
      <c r="AJ171" s="32">
        <v>20.610187499999995</v>
      </c>
    </row>
    <row r="172" spans="1:36" x14ac:dyDescent="0.35">
      <c r="A172" s="36">
        <v>49</v>
      </c>
      <c r="B172" t="s">
        <v>351</v>
      </c>
      <c r="C172" t="s">
        <v>354</v>
      </c>
      <c r="F172" t="s">
        <v>353</v>
      </c>
      <c r="G172" t="s">
        <v>411</v>
      </c>
      <c r="H172" s="7">
        <v>0.62847222222222221</v>
      </c>
      <c r="I172" s="7">
        <v>0.65069444444444446</v>
      </c>
      <c r="J172" s="8">
        <v>2.2222222222222254E-2</v>
      </c>
      <c r="K172" s="11">
        <v>32</v>
      </c>
      <c r="L172">
        <v>31.405999999999999</v>
      </c>
      <c r="M172" s="9">
        <v>58.886249999999997</v>
      </c>
      <c r="O172" s="8">
        <v>1.4930555555555555E-2</v>
      </c>
      <c r="P172" s="11">
        <v>21</v>
      </c>
      <c r="Q172" s="10">
        <v>2</v>
      </c>
      <c r="R172" s="11">
        <v>23</v>
      </c>
      <c r="S172" s="7">
        <v>0</v>
      </c>
      <c r="T172" s="11">
        <v>0</v>
      </c>
      <c r="U172" s="9">
        <v>1</v>
      </c>
      <c r="V172" s="9">
        <v>7.5</v>
      </c>
      <c r="W172" s="9">
        <v>8.5</v>
      </c>
      <c r="X172" s="11">
        <v>31.5</v>
      </c>
      <c r="Y172" s="9">
        <v>27.064892058842261</v>
      </c>
      <c r="Z172" s="9">
        <v>81.9286956521739</v>
      </c>
      <c r="AA172" s="9">
        <v>89.73142857142858</v>
      </c>
      <c r="AB172" s="30">
        <v>0.65624999999999989</v>
      </c>
      <c r="AD172" s="9">
        <v>1</v>
      </c>
      <c r="AE172" s="9">
        <v>0.5</v>
      </c>
      <c r="AF172" s="9">
        <v>1.5</v>
      </c>
      <c r="AG172" s="31">
        <v>87.644651162790694</v>
      </c>
      <c r="AH172" s="30">
        <v>0.671875</v>
      </c>
      <c r="AJ172" s="32">
        <v>20.610187499999995</v>
      </c>
    </row>
    <row r="173" spans="1:36" x14ac:dyDescent="0.35">
      <c r="A173" s="36">
        <v>49</v>
      </c>
      <c r="B173" t="s">
        <v>351</v>
      </c>
      <c r="C173" t="s">
        <v>355</v>
      </c>
      <c r="F173" t="s">
        <v>353</v>
      </c>
      <c r="G173" t="s">
        <v>411</v>
      </c>
      <c r="H173" s="7">
        <v>0.63888888888888884</v>
      </c>
      <c r="I173" s="7">
        <v>0.66111111111111109</v>
      </c>
      <c r="J173" s="8">
        <v>2.2222222222222254E-2</v>
      </c>
      <c r="K173" s="11">
        <v>32</v>
      </c>
      <c r="L173">
        <v>31.405999999999999</v>
      </c>
      <c r="M173" s="9">
        <v>58.886249999999997</v>
      </c>
      <c r="O173" s="8">
        <v>1.4930555555555555E-2</v>
      </c>
      <c r="P173" s="11">
        <v>21</v>
      </c>
      <c r="Q173" s="10">
        <v>2</v>
      </c>
      <c r="R173" s="11">
        <v>23</v>
      </c>
      <c r="S173" s="7">
        <v>0</v>
      </c>
      <c r="T173" s="11">
        <v>0</v>
      </c>
      <c r="U173" s="9">
        <v>1</v>
      </c>
      <c r="V173" s="9">
        <v>7.5</v>
      </c>
      <c r="W173" s="9">
        <v>8.5</v>
      </c>
      <c r="X173" s="11">
        <v>31.5</v>
      </c>
      <c r="Y173" s="9">
        <v>27.064892058842261</v>
      </c>
      <c r="Z173" s="9">
        <v>81.9286956521739</v>
      </c>
      <c r="AA173" s="9">
        <v>89.73142857142858</v>
      </c>
      <c r="AB173" s="30">
        <v>0.65624999999999989</v>
      </c>
      <c r="AD173" s="9">
        <v>1</v>
      </c>
      <c r="AE173" s="9">
        <v>0.5</v>
      </c>
      <c r="AF173" s="9">
        <v>1.5</v>
      </c>
      <c r="AG173" s="31">
        <v>87.644651162790694</v>
      </c>
      <c r="AH173" s="30">
        <v>0.671875</v>
      </c>
      <c r="AJ173" s="32">
        <v>20.610187499999995</v>
      </c>
    </row>
    <row r="174" spans="1:36" x14ac:dyDescent="0.35">
      <c r="A174" s="36">
        <v>49</v>
      </c>
      <c r="B174" t="s">
        <v>351</v>
      </c>
      <c r="C174" t="s">
        <v>356</v>
      </c>
      <c r="F174" t="s">
        <v>353</v>
      </c>
      <c r="G174" t="s">
        <v>411</v>
      </c>
      <c r="H174" s="7">
        <v>0.64930555555555558</v>
      </c>
      <c r="I174" s="7">
        <v>0.67152777777777772</v>
      </c>
      <c r="J174" s="8">
        <v>2.2222222222222143E-2</v>
      </c>
      <c r="K174" s="11">
        <v>32</v>
      </c>
      <c r="L174">
        <v>31.405999999999999</v>
      </c>
      <c r="M174" s="9">
        <v>58.886249999999997</v>
      </c>
      <c r="O174" s="8">
        <v>1.4930555555555555E-2</v>
      </c>
      <c r="P174" s="11">
        <v>21</v>
      </c>
      <c r="Q174" s="10">
        <v>2</v>
      </c>
      <c r="R174" s="11">
        <v>23</v>
      </c>
      <c r="S174" s="7">
        <v>0</v>
      </c>
      <c r="T174" s="11">
        <v>0</v>
      </c>
      <c r="U174" s="9">
        <v>1</v>
      </c>
      <c r="V174" s="9">
        <v>7.5</v>
      </c>
      <c r="W174" s="9">
        <v>8.5</v>
      </c>
      <c r="X174" s="11">
        <v>31.5</v>
      </c>
      <c r="Y174" s="9">
        <v>27.064892058842261</v>
      </c>
      <c r="Z174" s="9">
        <v>81.9286956521739</v>
      </c>
      <c r="AA174" s="9">
        <v>89.73142857142858</v>
      </c>
      <c r="AB174" s="30">
        <v>0.65624999999999989</v>
      </c>
      <c r="AD174" s="9">
        <v>1</v>
      </c>
      <c r="AE174" s="9">
        <v>0.5</v>
      </c>
      <c r="AF174" s="9">
        <v>1.5</v>
      </c>
      <c r="AG174" s="31">
        <v>87.644651162790694</v>
      </c>
      <c r="AH174" s="30">
        <v>0.671875</v>
      </c>
      <c r="AJ174" s="32">
        <v>20.610187499999995</v>
      </c>
    </row>
    <row r="175" spans="1:36" x14ac:dyDescent="0.35">
      <c r="A175" s="36">
        <v>49</v>
      </c>
      <c r="B175" t="s">
        <v>351</v>
      </c>
      <c r="C175" t="s">
        <v>357</v>
      </c>
      <c r="F175" t="s">
        <v>358</v>
      </c>
      <c r="G175" t="s">
        <v>379</v>
      </c>
      <c r="H175" s="7">
        <v>0.58680555555555558</v>
      </c>
      <c r="I175" s="7">
        <v>0.6479166666666667</v>
      </c>
      <c r="J175" s="8">
        <v>6.1111111111111116E-2</v>
      </c>
      <c r="K175" s="11">
        <v>88</v>
      </c>
      <c r="L175">
        <v>64.706000000000003</v>
      </c>
      <c r="M175" s="9">
        <v>44.117727272727279</v>
      </c>
      <c r="O175" s="8">
        <v>4.1319444444444443E-2</v>
      </c>
      <c r="P175" s="11">
        <v>59</v>
      </c>
      <c r="Q175" s="10">
        <v>2</v>
      </c>
      <c r="R175" s="11">
        <v>61</v>
      </c>
      <c r="S175" s="7">
        <v>1.0416666666666668E-2</v>
      </c>
      <c r="T175" s="11">
        <v>15</v>
      </c>
      <c r="U175" s="9">
        <v>3.5</v>
      </c>
      <c r="V175" s="9">
        <v>8</v>
      </c>
      <c r="W175" s="9">
        <v>11.5</v>
      </c>
      <c r="X175" s="11">
        <v>87.5</v>
      </c>
      <c r="Y175" s="9">
        <v>17.772694958736437</v>
      </c>
      <c r="Z175" s="9">
        <v>51.083684210526322</v>
      </c>
      <c r="AA175" s="9">
        <v>52.464324324324323</v>
      </c>
      <c r="AB175" s="30">
        <v>0.84090909090909105</v>
      </c>
      <c r="AD175" s="9">
        <v>1</v>
      </c>
      <c r="AE175" s="9">
        <v>1</v>
      </c>
      <c r="AF175" s="9">
        <v>2</v>
      </c>
      <c r="AG175" s="31">
        <v>65.802711864406788</v>
      </c>
      <c r="AH175" s="30">
        <v>0.67045454545454541</v>
      </c>
      <c r="AJ175" s="32">
        <v>54.411863636363648</v>
      </c>
    </row>
    <row r="176" spans="1:36" x14ac:dyDescent="0.35">
      <c r="A176" s="36">
        <v>49</v>
      </c>
      <c r="B176" t="s">
        <v>351</v>
      </c>
      <c r="C176" t="s">
        <v>359</v>
      </c>
      <c r="F176" t="s">
        <v>358</v>
      </c>
      <c r="G176" t="s">
        <v>379</v>
      </c>
      <c r="H176" s="7">
        <v>0.60763888888888884</v>
      </c>
      <c r="I176" s="7">
        <v>0.66874999999999996</v>
      </c>
      <c r="J176" s="8">
        <v>6.1111111111111116E-2</v>
      </c>
      <c r="K176" s="11">
        <v>88</v>
      </c>
      <c r="L176">
        <v>64.706000000000003</v>
      </c>
      <c r="M176" s="9">
        <v>44.117727272727279</v>
      </c>
      <c r="O176" s="8">
        <v>4.1666666666666664E-2</v>
      </c>
      <c r="P176" s="11">
        <v>60</v>
      </c>
      <c r="Q176" s="10">
        <v>0.5</v>
      </c>
      <c r="R176" s="11">
        <v>60.5</v>
      </c>
      <c r="S176" s="7">
        <v>1.0416666666666668E-2</v>
      </c>
      <c r="T176" s="11">
        <v>15</v>
      </c>
      <c r="U176" s="9">
        <v>7</v>
      </c>
      <c r="V176" s="9">
        <v>5.5</v>
      </c>
      <c r="W176" s="9">
        <v>12.5</v>
      </c>
      <c r="X176" s="11">
        <v>88</v>
      </c>
      <c r="Y176" s="9">
        <v>19.318146694278738</v>
      </c>
      <c r="Z176" s="9">
        <v>51.421986754966888</v>
      </c>
      <c r="AA176" s="9">
        <v>51.764800000000001</v>
      </c>
      <c r="AB176" s="30">
        <v>0.8522727272727274</v>
      </c>
      <c r="AD176" s="9">
        <v>1</v>
      </c>
      <c r="AE176" s="9">
        <v>1</v>
      </c>
      <c r="AF176" s="9">
        <v>2</v>
      </c>
      <c r="AG176" s="31">
        <v>66.365128205128215</v>
      </c>
      <c r="AH176" s="30">
        <v>0.66477272727272729</v>
      </c>
      <c r="AJ176" s="32">
        <v>55.147159090909099</v>
      </c>
    </row>
    <row r="177" spans="1:36" x14ac:dyDescent="0.35">
      <c r="A177" s="36">
        <v>49</v>
      </c>
      <c r="B177" t="s">
        <v>351</v>
      </c>
      <c r="C177" t="s">
        <v>360</v>
      </c>
      <c r="F177" t="s">
        <v>361</v>
      </c>
      <c r="G177" t="s">
        <v>379</v>
      </c>
      <c r="H177" s="7">
        <v>0.56944444444444442</v>
      </c>
      <c r="I177" s="7">
        <v>0.63749999999999996</v>
      </c>
      <c r="J177" s="8">
        <v>6.8055555555555536E-2</v>
      </c>
      <c r="K177" s="11">
        <v>98</v>
      </c>
      <c r="L177">
        <v>76.097000000000008</v>
      </c>
      <c r="M177" s="9">
        <v>46.59</v>
      </c>
      <c r="O177" s="8">
        <v>4.6180555555555558E-2</v>
      </c>
      <c r="P177" s="11">
        <v>66</v>
      </c>
      <c r="Q177" s="10">
        <v>4</v>
      </c>
      <c r="R177" s="11">
        <v>70</v>
      </c>
      <c r="S177" s="7">
        <v>1.1111111111111112E-2</v>
      </c>
      <c r="T177" s="11">
        <v>16</v>
      </c>
      <c r="U177" s="9">
        <v>4.5</v>
      </c>
      <c r="V177" s="9">
        <v>7</v>
      </c>
      <c r="W177" s="9">
        <v>11.5</v>
      </c>
      <c r="X177" s="11">
        <v>97.5</v>
      </c>
      <c r="Y177" s="9">
        <v>15.112290891887984</v>
      </c>
      <c r="Z177" s="9">
        <v>53.090930232558144</v>
      </c>
      <c r="AA177" s="9">
        <v>55.680731707317079</v>
      </c>
      <c r="AB177" s="30">
        <v>0.83673469387755095</v>
      </c>
      <c r="AD177" s="9">
        <v>1.5</v>
      </c>
      <c r="AE177" s="9">
        <v>1.5</v>
      </c>
      <c r="AF177" s="9">
        <v>3</v>
      </c>
      <c r="AG177" s="31">
        <v>68.146567164179103</v>
      </c>
      <c r="AH177" s="30">
        <v>0.68367346938775519</v>
      </c>
      <c r="AJ177" s="32">
        <v>63.673000000000002</v>
      </c>
    </row>
    <row r="178" spans="1:36" x14ac:dyDescent="0.35">
      <c r="A178" s="35">
        <v>49</v>
      </c>
      <c r="B178" s="15" t="s">
        <v>351</v>
      </c>
      <c r="C178" s="15" t="s">
        <v>362</v>
      </c>
      <c r="F178" s="15" t="s">
        <v>363</v>
      </c>
      <c r="G178" s="15" t="s">
        <v>379</v>
      </c>
      <c r="H178" s="16">
        <v>0.56319444444444444</v>
      </c>
      <c r="I178" s="16">
        <v>0.65833333333333333</v>
      </c>
      <c r="J178" s="17">
        <v>9.5138888888888884E-2</v>
      </c>
      <c r="K178" s="18">
        <v>137</v>
      </c>
      <c r="L178" s="15">
        <v>110.07899999999999</v>
      </c>
      <c r="M178" s="19">
        <v>48.209781021897811</v>
      </c>
      <c r="N178" s="15"/>
      <c r="O178" s="17">
        <v>6.3194444444444442E-2</v>
      </c>
      <c r="P178" s="18">
        <v>91</v>
      </c>
      <c r="Q178" s="20">
        <v>9</v>
      </c>
      <c r="R178" s="18">
        <v>100</v>
      </c>
      <c r="S178" s="16">
        <v>1.5277777777777779E-2</v>
      </c>
      <c r="T178" s="18">
        <v>22</v>
      </c>
      <c r="U178" s="19">
        <v>4.5</v>
      </c>
      <c r="V178" s="19">
        <v>10.5</v>
      </c>
      <c r="W178" s="19">
        <v>15</v>
      </c>
      <c r="X178" s="18">
        <v>137</v>
      </c>
      <c r="Y178" s="19">
        <v>13.626577276319734</v>
      </c>
      <c r="Z178" s="19">
        <v>54.137213114754097</v>
      </c>
      <c r="AA178" s="19">
        <v>58.449026548672563</v>
      </c>
      <c r="AB178" s="21">
        <v>0.82481751824817529</v>
      </c>
      <c r="AC178" s="15"/>
      <c r="AD178" s="19">
        <v>2</v>
      </c>
      <c r="AE178" s="19">
        <v>3</v>
      </c>
      <c r="AF178" s="19">
        <v>5</v>
      </c>
      <c r="AG178" s="22">
        <v>69.523578947368421</v>
      </c>
      <c r="AH178" s="21">
        <v>0.69343065693430661</v>
      </c>
      <c r="AI178" s="15"/>
      <c r="AJ178" s="23">
        <v>90.795087591240886</v>
      </c>
    </row>
  </sheetData>
  <autoFilter ref="B1:AJ135" xr:uid="{D666D952-0260-4A9C-8F6C-B88A6EB8EEF0}"/>
  <sortState xmlns:xlrd2="http://schemas.microsoft.com/office/spreadsheetml/2017/richdata2" ref="A2:AJ135">
    <sortCondition ref="B2:B135"/>
    <sortCondition ref="C2:C135"/>
  </sortState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0AFE-748A-41E7-A569-9C2008123B4E}">
  <dimension ref="B4:C43"/>
  <sheetViews>
    <sheetView workbookViewId="0">
      <selection activeCell="B10" sqref="B10"/>
    </sheetView>
  </sheetViews>
  <sheetFormatPr defaultRowHeight="14.5" x14ac:dyDescent="0.35"/>
  <cols>
    <col min="2" max="2" width="33" bestFit="1" customWidth="1"/>
    <col min="3" max="3" width="14" customWidth="1"/>
  </cols>
  <sheetData>
    <row r="4" spans="2:3" x14ac:dyDescent="0.35">
      <c r="C4" s="24" t="s">
        <v>180</v>
      </c>
    </row>
    <row r="6" spans="2:3" ht="15" thickBot="1" x14ac:dyDescent="0.4">
      <c r="C6" s="25" t="s">
        <v>289</v>
      </c>
    </row>
    <row r="7" spans="2:3" ht="15" thickBot="1" x14ac:dyDescent="0.4">
      <c r="B7" t="str" cm="1">
        <f t="array" ref="B7:B14">+_xlfn._xlws.SORT(_xlfn.UNIQUE(Reg_Allungamenti!$B$2:$B$135),,1)</f>
        <v>AN-LE</v>
      </c>
      <c r="C7" s="27">
        <f>+SUMIFS(Reg_Allungamenti!$AJ$2:$AJ$135,Reg_Allungamenti!$B$2:$B$135,sintesi!$B7)/SUMIFS(Reg_Allungamenti!$L$2:$L$135,Reg_Allungamenti!$B$2:$B$135,sintesi!$B7)</f>
        <v>0.80470760755399207</v>
      </c>
    </row>
    <row r="8" spans="2:3" ht="15.5" thickTop="1" thickBot="1" x14ac:dyDescent="0.4">
      <c r="B8" t="str">
        <v>MI-PC</v>
      </c>
      <c r="C8" s="27">
        <f>+SUMIFS(Reg_Allungamenti!$AJ$2:$AJ$135,Reg_Allungamenti!$B$2:$B$135,sintesi!$B8)/SUMIFS(Reg_Allungamenti!$L$2:$L$135,Reg_Allungamenti!$B$2:$B$135,sintesi!$B8)</f>
        <v>0.76878373938761235</v>
      </c>
    </row>
    <row r="9" spans="2:3" ht="15.5" thickTop="1" thickBot="1" x14ac:dyDescent="0.4">
      <c r="B9" t="str">
        <v>MI-VR-VE</v>
      </c>
      <c r="C9" s="27">
        <f>+SUMIFS(Reg_Allungamenti!$AJ$2:$AJ$135,Reg_Allungamenti!$B$2:$B$135,sintesi!$B9)/SUMIFS(Reg_Allungamenti!$L$2:$L$135,Reg_Allungamenti!$B$2:$B$135,sintesi!$B9)</f>
        <v>0.76736708163741674</v>
      </c>
    </row>
    <row r="10" spans="2:3" ht="15.5" thickTop="1" thickBot="1" x14ac:dyDescent="0.4">
      <c r="B10" t="str">
        <v>NA-Paola-RC</v>
      </c>
      <c r="C10" s="27">
        <f>+SUMIFS(Reg_Allungamenti!$AJ$2:$AJ$135,Reg_Allungamenti!$B$2:$B$135,sintesi!$B10)/SUMIFS(Reg_Allungamenti!$L$2:$L$135,Reg_Allungamenti!$B$2:$B$135,sintesi!$B10)</f>
        <v>0.76644163822355316</v>
      </c>
    </row>
    <row r="11" spans="2:3" ht="15.5" thickTop="1" thickBot="1" x14ac:dyDescent="0.4">
      <c r="B11" t="str">
        <v>Nodo di Torino</v>
      </c>
      <c r="C11" s="27">
        <f>+SUMIFS(Reg_Allungamenti!$AJ$2:$AJ$135,Reg_Allungamenti!$B$2:$B$135,sintesi!$B11)/SUMIFS(Reg_Allungamenti!$L$2:$L$135,Reg_Allungamenti!$B$2:$B$135,sintesi!$B11)</f>
        <v>0.78440088836845467</v>
      </c>
    </row>
    <row r="12" spans="2:3" ht="15.5" thickTop="1" thickBot="1" x14ac:dyDescent="0.4">
      <c r="B12" t="str">
        <v>PC-BO-AN</v>
      </c>
      <c r="C12" s="27">
        <f>+SUMIFS(Reg_Allungamenti!$AJ$2:$AJ$135,Reg_Allungamenti!$B$2:$B$135,sintesi!$B12)/SUMIFS(Reg_Allungamenti!$L$2:$L$135,Reg_Allungamenti!$B$2:$B$135,sintesi!$B12)</f>
        <v>0.78158630757574421</v>
      </c>
    </row>
    <row r="13" spans="2:3" ht="15.5" thickTop="1" thickBot="1" x14ac:dyDescent="0.4">
      <c r="B13" t="str">
        <v>VE-PD-BO</v>
      </c>
      <c r="C13" s="27">
        <f>+SUMIFS(Reg_Allungamenti!$AJ$2:$AJ$135,Reg_Allungamenti!$B$2:$B$135,sintesi!$B13)/SUMIFS(Reg_Allungamenti!$L$2:$L$135,Reg_Allungamenti!$B$2:$B$135,sintesi!$B13)</f>
        <v>0.7610464081349213</v>
      </c>
    </row>
    <row r="14" spans="2:3" ht="15.5" thickTop="1" thickBot="1" x14ac:dyDescent="0.4">
      <c r="B14" t="str">
        <v>VR-BO</v>
      </c>
      <c r="C14" s="27">
        <f>+SUMIFS(Reg_Allungamenti!$AJ$2:$AJ$135,Reg_Allungamenti!$B$2:$B$135,sintesi!$B14)/SUMIFS(Reg_Allungamenti!$L$2:$L$135,Reg_Allungamenti!$B$2:$B$135,sintesi!$B14)</f>
        <v>0.7927258708017566</v>
      </c>
    </row>
    <row r="15" spans="2:3" ht="15.5" thickTop="1" thickBot="1" x14ac:dyDescent="0.4">
      <c r="B15" t="s">
        <v>291</v>
      </c>
      <c r="C15" s="27">
        <f>+SUMIFS(Reg_Allungamenti!$AJ$2:$AJ$178,Reg_Allungamenti!$B$2:$B$178,sintesi!$B15)/SUMIFS(Reg_Allungamenti!$L$2:$L$178,Reg_Allungamenti!$B$2:$B$178,sintesi!$B15)</f>
        <v>0.81984967985639334</v>
      </c>
    </row>
    <row r="16" spans="2:3" ht="15.5" thickTop="1" thickBot="1" x14ac:dyDescent="0.4">
      <c r="B16" t="s">
        <v>297</v>
      </c>
      <c r="C16" s="27">
        <f>+SUMIFS(Reg_Allungamenti!$AJ$2:$AJ$178,Reg_Allungamenti!$B$2:$B$178,sintesi!$B16)/SUMIFS(Reg_Allungamenti!$L$2:$L$178,Reg_Allungamenti!$B$2:$B$178,sintesi!$B16)</f>
        <v>0.8235607785647916</v>
      </c>
    </row>
    <row r="17" spans="2:3" ht="15.5" thickTop="1" thickBot="1" x14ac:dyDescent="0.4">
      <c r="B17" t="s">
        <v>301</v>
      </c>
      <c r="C17" s="27">
        <f>+SUMIFS(Reg_Allungamenti!$AJ$2:$AJ$178,Reg_Allungamenti!$B$2:$B$178,sintesi!$B17)/SUMIFS(Reg_Allungamenti!$L$2:$L$178,Reg_Allungamenti!$B$2:$B$178,sintesi!$B17)</f>
        <v>0.84824230951947976</v>
      </c>
    </row>
    <row r="18" spans="2:3" ht="15.5" thickTop="1" thickBot="1" x14ac:dyDescent="0.4">
      <c r="B18" t="s">
        <v>311</v>
      </c>
      <c r="C18" s="27">
        <f>+SUMIFS(Reg_Allungamenti!$AJ$2:$AJ$178,Reg_Allungamenti!$B$2:$B$178,sintesi!$B18)/SUMIFS(Reg_Allungamenti!$L$2:$L$178,Reg_Allungamenti!$B$2:$B$178,sintesi!$B18)</f>
        <v>0.9840109751135715</v>
      </c>
    </row>
    <row r="19" spans="2:3" ht="15.5" thickTop="1" thickBot="1" x14ac:dyDescent="0.4">
      <c r="B19" t="s">
        <v>326</v>
      </c>
      <c r="C19" s="27">
        <f>+SUMIFS(Reg_Allungamenti!$AJ$2:$AJ$178,Reg_Allungamenti!$B$2:$B$178,sintesi!$B19)/SUMIFS(Reg_Allungamenti!$L$2:$L$178,Reg_Allungamenti!$B$2:$B$178,sintesi!$B19)</f>
        <v>0.77134166590281594</v>
      </c>
    </row>
    <row r="20" spans="2:3" ht="15.5" thickTop="1" thickBot="1" x14ac:dyDescent="0.4">
      <c r="B20" t="s">
        <v>338</v>
      </c>
      <c r="C20" s="27">
        <f>+SUMIFS(Reg_Allungamenti!$AJ$2:$AJ$178,Reg_Allungamenti!$B$2:$B$178,sintesi!$B20)/SUMIFS(Reg_Allungamenti!$L$2:$L$178,Reg_Allungamenti!$B$2:$B$178,sintesi!$B20)</f>
        <v>0.82555658620446115</v>
      </c>
    </row>
    <row r="21" spans="2:3" ht="15.5" thickTop="1" thickBot="1" x14ac:dyDescent="0.4">
      <c r="B21" t="s">
        <v>351</v>
      </c>
      <c r="C21" s="27">
        <f>+SUMIFS(Reg_Allungamenti!$AJ$2:$AJ$178,Reg_Allungamenti!$B$2:$B$178,sintesi!$B21)/SUMIFS(Reg_Allungamenti!$L$2:$L$178,Reg_Allungamenti!$B$2:$B$178,sintesi!$B21)</f>
        <v>0.78526391013506791</v>
      </c>
    </row>
    <row r="22" spans="2:3" ht="15" thickTop="1" x14ac:dyDescent="0.35"/>
    <row r="25" spans="2:3" x14ac:dyDescent="0.35">
      <c r="C25" s="24" t="s">
        <v>181</v>
      </c>
    </row>
    <row r="26" spans="2:3" ht="15" thickBot="1" x14ac:dyDescent="0.4"/>
    <row r="27" spans="2:3" ht="15" thickBot="1" x14ac:dyDescent="0.4">
      <c r="B27" s="25" t="s">
        <v>290</v>
      </c>
      <c r="C27" s="28">
        <f>+SUM(Reg_Allungamenti!$L$2:$L$135)/(SUM(Reg_Allungamenti!$K$2:$K$135)/60)</f>
        <v>68.967233719384851</v>
      </c>
    </row>
    <row r="28" spans="2:3" ht="15.5" thickTop="1" thickBot="1" x14ac:dyDescent="0.4">
      <c r="B28" t="str" cm="1">
        <f t="array" ref="B28:B35">+_xlfn._xlws.SORT(_xlfn.UNIQUE(Reg_Allungamenti!$B$2:$B$135),,1)</f>
        <v>AN-LE</v>
      </c>
      <c r="C28" s="28">
        <f>+SUMIFS(Reg_Allungamenti!$L$2:$L$135,Reg_Allungamenti!$B$2:$B$135,sintesi!B28)/(SUMIFS(Reg_Allungamenti!$K$2:$K$135,Reg_Allungamenti!$B$2:$B$135,sintesi!B28)/60)</f>
        <v>78.507223983857003</v>
      </c>
    </row>
    <row r="29" spans="2:3" ht="15.5" thickTop="1" thickBot="1" x14ac:dyDescent="0.4">
      <c r="B29" t="str">
        <v>MI-PC</v>
      </c>
      <c r="C29" s="28">
        <f>+SUMIFS(Reg_Allungamenti!$L$2:$L$135,Reg_Allungamenti!$B$2:$B$135,sintesi!B29)/(SUMIFS(Reg_Allungamenti!$K$2:$K$135,Reg_Allungamenti!$B$2:$B$135,sintesi!B29)/60)</f>
        <v>61.939160419790113</v>
      </c>
    </row>
    <row r="30" spans="2:3" ht="15.5" thickTop="1" thickBot="1" x14ac:dyDescent="0.4">
      <c r="B30" t="str">
        <v>MI-VR-VE</v>
      </c>
      <c r="C30" s="28">
        <f>+SUMIFS(Reg_Allungamenti!$L$2:$L$135,Reg_Allungamenti!$B$2:$B$135,sintesi!B30)/(SUMIFS(Reg_Allungamenti!$K$2:$K$135,Reg_Allungamenti!$B$2:$B$135,sintesi!B30)/60)</f>
        <v>64.3259802306425</v>
      </c>
    </row>
    <row r="31" spans="2:3" ht="15.5" thickTop="1" thickBot="1" x14ac:dyDescent="0.4">
      <c r="B31" t="str">
        <v>NA-Paola-RC</v>
      </c>
      <c r="C31" s="28">
        <f>+SUMIFS(Reg_Allungamenti!$L$2:$L$135,Reg_Allungamenti!$B$2:$B$135,sintesi!B31)/(SUMIFS(Reg_Allungamenti!$K$2:$K$135,Reg_Allungamenti!$B$2:$B$135,sintesi!B31)/60)</f>
        <v>62.185720754716975</v>
      </c>
    </row>
    <row r="32" spans="2:3" ht="15.5" thickTop="1" thickBot="1" x14ac:dyDescent="0.4">
      <c r="B32" t="str">
        <v>Nodo di Torino</v>
      </c>
      <c r="C32" s="28">
        <f>+SUMIFS(Reg_Allungamenti!$L$2:$L$135,Reg_Allungamenti!$B$2:$B$135,sintesi!B32)/(SUMIFS(Reg_Allungamenti!$K$2:$K$135,Reg_Allungamenti!$B$2:$B$135,sintesi!B32)/60)</f>
        <v>59.076944055944061</v>
      </c>
    </row>
    <row r="33" spans="2:3" ht="15.5" thickTop="1" thickBot="1" x14ac:dyDescent="0.4">
      <c r="B33" t="str">
        <v>PC-BO-AN</v>
      </c>
      <c r="C33" s="28">
        <f>+SUMIFS(Reg_Allungamenti!$L$2:$L$135,Reg_Allungamenti!$B$2:$B$135,sintesi!B33)/(SUMIFS(Reg_Allungamenti!$K$2:$K$135,Reg_Allungamenti!$B$2:$B$135,sintesi!B33)/60)</f>
        <v>78.863264563106767</v>
      </c>
    </row>
    <row r="34" spans="2:3" ht="15.5" thickTop="1" thickBot="1" x14ac:dyDescent="0.4">
      <c r="B34" t="str">
        <v>VE-PD-BO</v>
      </c>
      <c r="C34" s="28">
        <f>+SUMIFS(Reg_Allungamenti!$L$2:$L$135,Reg_Allungamenti!$B$2:$B$135,sintesi!B34)/(SUMIFS(Reg_Allungamenti!$K$2:$K$135,Reg_Allungamenti!$B$2:$B$135,sintesi!B34)/60)</f>
        <v>58.538461538461547</v>
      </c>
    </row>
    <row r="35" spans="2:3" ht="15.5" thickTop="1" thickBot="1" x14ac:dyDescent="0.4">
      <c r="B35" t="str">
        <v>VR-BO</v>
      </c>
      <c r="C35" s="28">
        <f>+SUMIFS(Reg_Allungamenti!$L$2:$L$178,Reg_Allungamenti!$B$2:$B$178,sintesi!B35)/(SUMIFS(Reg_Allungamenti!$K$2:$K$178,Reg_Allungamenti!$B$2:$B$178,sintesi!B35)/60)</f>
        <v>68.95931102362205</v>
      </c>
    </row>
    <row r="36" spans="2:3" ht="15.5" thickTop="1" thickBot="1" x14ac:dyDescent="0.4">
      <c r="B36" t="s">
        <v>291</v>
      </c>
      <c r="C36" s="28">
        <f>+SUMIFS(Reg_Allungamenti!$L$2:$L$178,Reg_Allungamenti!$B$2:$B$178,sintesi!B36)/(SUMIFS(Reg_Allungamenti!$K$2:$K$178,Reg_Allungamenti!$B$2:$B$178,sintesi!B36)/60)</f>
        <v>67.772032854209442</v>
      </c>
    </row>
    <row r="37" spans="2:3" ht="15.5" thickTop="1" thickBot="1" x14ac:dyDescent="0.4">
      <c r="B37" t="s">
        <v>297</v>
      </c>
      <c r="C37" s="28">
        <f>+SUMIFS(Reg_Allungamenti!$L$2:$L$178,Reg_Allungamenti!$B$2:$B$178,sintesi!B37)/(SUMIFS(Reg_Allungamenti!$K$2:$K$178,Reg_Allungamenti!$B$2:$B$178,sintesi!B37)/60)</f>
        <v>61.951578947368418</v>
      </c>
    </row>
    <row r="38" spans="2:3" ht="15.5" thickTop="1" thickBot="1" x14ac:dyDescent="0.4">
      <c r="B38" t="s">
        <v>301</v>
      </c>
      <c r="C38" s="28">
        <f>+SUMIFS(Reg_Allungamenti!$L$2:$L$178,Reg_Allungamenti!$B$2:$B$178,sintesi!B38)/(SUMIFS(Reg_Allungamenti!$K$2:$K$178,Reg_Allungamenti!$B$2:$B$178,sintesi!B38)/60)</f>
        <v>89.432966207759705</v>
      </c>
    </row>
    <row r="39" spans="2:3" ht="15.5" thickTop="1" thickBot="1" x14ac:dyDescent="0.4">
      <c r="B39" t="s">
        <v>311</v>
      </c>
      <c r="C39" s="28">
        <f>+SUMIFS(Reg_Allungamenti!$L$2:$L$178,Reg_Allungamenti!$B$2:$B$178,sintesi!B39)/(SUMIFS(Reg_Allungamenti!$K$2:$K$178,Reg_Allungamenti!$B$2:$B$178,sintesi!B39)/60)</f>
        <v>64.840650406504068</v>
      </c>
    </row>
    <row r="40" spans="2:3" ht="15.5" thickTop="1" thickBot="1" x14ac:dyDescent="0.4">
      <c r="B40" t="s">
        <v>326</v>
      </c>
      <c r="C40" s="28">
        <f>+SUMIFS(Reg_Allungamenti!$L$2:$L$178,Reg_Allungamenti!$B$2:$B$178,sintesi!B40)/(SUMIFS(Reg_Allungamenti!$K$2:$K$178,Reg_Allungamenti!$B$2:$B$178,sintesi!B40)/60)</f>
        <v>62.972848484848491</v>
      </c>
    </row>
    <row r="41" spans="2:3" ht="15.5" thickTop="1" thickBot="1" x14ac:dyDescent="0.4">
      <c r="B41" t="s">
        <v>338</v>
      </c>
      <c r="C41" s="28">
        <f>+SUMIFS(Reg_Allungamenti!$L$2:$L$178,Reg_Allungamenti!$B$2:$B$178,sintesi!B41)/(SUMIFS(Reg_Allungamenti!$K$2:$K$178,Reg_Allungamenti!$B$2:$B$178,sintesi!B41)/60)</f>
        <v>50.697425742574268</v>
      </c>
    </row>
    <row r="42" spans="2:3" ht="15.5" thickTop="1" thickBot="1" x14ac:dyDescent="0.4">
      <c r="B42" t="s">
        <v>351</v>
      </c>
      <c r="C42" s="28">
        <f>+SUMIFS(Reg_Allungamenti!$L$2:$L$178,Reg_Allungamenti!$B$2:$B$178,sintesi!B42)/(SUMIFS(Reg_Allungamenti!$K$2:$K$178,Reg_Allungamenti!$B$2:$B$178,sintesi!B42)/60)</f>
        <v>49.114508348794075</v>
      </c>
    </row>
    <row r="43" spans="2:3" ht="15" thickTop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4cf88f-2455-4be2-991a-478c57fa4853" xsi:nil="true"/>
    <lcf76f155ced4ddcb4097134ff3c332f xmlns="d1823eff-0594-4a77-b73b-cc0f072726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DBD3DAF23CC24AA7356689B5A1D8BD" ma:contentTypeVersion="19" ma:contentTypeDescription="Creare un nuovo documento." ma:contentTypeScope="" ma:versionID="b9dff17aab4404494816424e016ebb45">
  <xsd:schema xmlns:xsd="http://www.w3.org/2001/XMLSchema" xmlns:xs="http://www.w3.org/2001/XMLSchema" xmlns:p="http://schemas.microsoft.com/office/2006/metadata/properties" xmlns:ns2="d1823eff-0594-4a77-b73b-cc0f0727266a" xmlns:ns3="a74cf88f-2455-4be2-991a-478c57fa4853" targetNamespace="http://schemas.microsoft.com/office/2006/metadata/properties" ma:root="true" ma:fieldsID="df15a362927ed9ed260a9df09484f616" ns2:_="" ns3:_="">
    <xsd:import namespace="d1823eff-0594-4a77-b73b-cc0f0727266a"/>
    <xsd:import namespace="a74cf88f-2455-4be2-991a-478c57fa4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23eff-0594-4a77-b73b-cc0f07272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2f0c148f-5ca2-4a38-b716-16d776545e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4cf88f-2455-4be2-991a-478c57fa4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1f9a69-b135-40d3-bab7-ba251922901c}" ma:internalName="TaxCatchAll" ma:showField="CatchAllData" ma:web="a74cf88f-2455-4be2-991a-478c57fa4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9EB19D-F0B5-4CC3-9541-EB277BF5A958}">
  <ds:schemaRefs>
    <ds:schemaRef ds:uri="http://schemas.microsoft.com/office/2006/metadata/properties"/>
    <ds:schemaRef ds:uri="http://schemas.microsoft.com/office/infopath/2007/PartnerControls"/>
    <ds:schemaRef ds:uri="251799c0-17dd-4ee3-b51b-2187265d3162"/>
    <ds:schemaRef ds:uri="5dcc02f8-36a9-4290-838e-35305a9bad7b"/>
    <ds:schemaRef ds:uri="a74cf88f-2455-4be2-991a-478c57fa4853"/>
    <ds:schemaRef ds:uri="d1823eff-0594-4a77-b73b-cc0f0727266a"/>
  </ds:schemaRefs>
</ds:datastoreItem>
</file>

<file path=customXml/itemProps2.xml><?xml version="1.0" encoding="utf-8"?>
<ds:datastoreItem xmlns:ds="http://schemas.openxmlformats.org/officeDocument/2006/customXml" ds:itemID="{08B66E47-CB22-42D2-AFDC-AD0899D18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23eff-0594-4a77-b73b-cc0f0727266a"/>
    <ds:schemaRef ds:uri="a74cf88f-2455-4be2-991a-478c57fa4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058FC2-67F1-45E7-B5D9-5E399AA9C0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Reg_Allungamenti</vt:lpstr>
      <vt:lpstr>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SITONGIA GIULIO ROCCO</cp:lastModifiedBy>
  <dcterms:created xsi:type="dcterms:W3CDTF">2026-06-10T10:48:46Z</dcterms:created>
  <dcterms:modified xsi:type="dcterms:W3CDTF">2026-07-28T13:39:19Z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6719c9-282b-4f1b-a005-55ab1b897fee_Enabled">
    <vt:lpwstr>true</vt:lpwstr>
  </property>
  <property fmtid="{D5CDD505-2E9C-101B-9397-08002B2CF9AE}" pid="3" name="MSIP_Label_886719c9-282b-4f1b-a005-55ab1b897fee_SetDate">
    <vt:lpwstr>2026-06-10T10:50:26Z</vt:lpwstr>
  </property>
  <property fmtid="{D5CDD505-2E9C-101B-9397-08002B2CF9AE}" pid="4" name="MSIP_Label_886719c9-282b-4f1b-a005-55ab1b897fee_Method">
    <vt:lpwstr>Standard</vt:lpwstr>
  </property>
  <property fmtid="{D5CDD505-2E9C-101B-9397-08002B2CF9AE}" pid="5" name="MSIP_Label_886719c9-282b-4f1b-a005-55ab1b897fee_Name">
    <vt:lpwstr>Internal use without protection</vt:lpwstr>
  </property>
  <property fmtid="{D5CDD505-2E9C-101B-9397-08002B2CF9AE}" pid="6" name="MSIP_Label_886719c9-282b-4f1b-a005-55ab1b897fee_SiteId">
    <vt:lpwstr>4c8a6547-459a-4b75-a3dc-f66efe3e9c4e</vt:lpwstr>
  </property>
  <property fmtid="{D5CDD505-2E9C-101B-9397-08002B2CF9AE}" pid="7" name="MSIP_Label_886719c9-282b-4f1b-a005-55ab1b897fee_ActionId">
    <vt:lpwstr>b30bedee-aad4-45b4-bafe-743801554dab</vt:lpwstr>
  </property>
  <property fmtid="{D5CDD505-2E9C-101B-9397-08002B2CF9AE}" pid="8" name="MSIP_Label_886719c9-282b-4f1b-a005-55ab1b897fee_ContentBits">
    <vt:lpwstr>2</vt:lpwstr>
  </property>
  <property fmtid="{D5CDD505-2E9C-101B-9397-08002B2CF9AE}" pid="9" name="MSIP_Label_886719c9-282b-4f1b-a005-55ab1b897fee_Tag">
    <vt:lpwstr>10, 3, 0, 1</vt:lpwstr>
  </property>
  <property fmtid="{D5CDD505-2E9C-101B-9397-08002B2CF9AE}" pid="10" name="ContentTypeId">
    <vt:lpwstr>0x0101002CDBD3DAF23CC24AA7356689B5A1D8BD</vt:lpwstr>
  </property>
  <property fmtid="{D5CDD505-2E9C-101B-9397-08002B2CF9AE}" pid="11" name="MediaServiceImageTags">
    <vt:lpwstr/>
  </property>
</Properties>
</file>